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56" windowHeight="9264"/>
  </bookViews>
  <sheets>
    <sheet name="2010~14 MLB Teams" sheetId="1" r:id="rId1"/>
    <sheet name="Constants" sheetId="2" r:id="rId2"/>
  </sheets>
  <calcPr calcId="145621"/>
</workbook>
</file>

<file path=xl/calcChain.xml><?xml version="1.0" encoding="utf-8"?>
<calcChain xmlns="http://schemas.openxmlformats.org/spreadsheetml/2006/main">
  <c r="AU5" i="1" l="1"/>
  <c r="AU4" i="1"/>
  <c r="AS2" i="1"/>
  <c r="AQ3" i="1" l="1"/>
  <c r="AR3" i="1"/>
  <c r="AQ4" i="1"/>
  <c r="AR4" i="1"/>
  <c r="AQ5" i="1"/>
  <c r="AR5" i="1"/>
  <c r="AQ6" i="1"/>
  <c r="AR6" i="1"/>
  <c r="AQ7" i="1"/>
  <c r="AR7" i="1"/>
  <c r="AQ8" i="1"/>
  <c r="AR8" i="1"/>
  <c r="AQ9" i="1"/>
  <c r="AR9" i="1"/>
  <c r="AQ10" i="1"/>
  <c r="AR10" i="1"/>
  <c r="AQ11" i="1"/>
  <c r="AR11" i="1"/>
  <c r="AQ12" i="1"/>
  <c r="AR12" i="1"/>
  <c r="AQ13" i="1"/>
  <c r="AR13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Q27" i="1"/>
  <c r="AR27" i="1"/>
  <c r="AQ28" i="1"/>
  <c r="AR28" i="1"/>
  <c r="AQ29" i="1"/>
  <c r="AR29" i="1"/>
  <c r="AQ30" i="1"/>
  <c r="AR30" i="1"/>
  <c r="AQ31" i="1"/>
  <c r="AR31" i="1"/>
  <c r="AQ32" i="1"/>
  <c r="AR32" i="1"/>
  <c r="AQ33" i="1"/>
  <c r="AR33" i="1"/>
  <c r="AQ34" i="1"/>
  <c r="AR34" i="1"/>
  <c r="AQ35" i="1"/>
  <c r="AR35" i="1"/>
  <c r="AQ36" i="1"/>
  <c r="AR36" i="1"/>
  <c r="AQ37" i="1"/>
  <c r="AR37" i="1"/>
  <c r="AQ38" i="1"/>
  <c r="AR38" i="1"/>
  <c r="AQ39" i="1"/>
  <c r="AR39" i="1"/>
  <c r="AQ40" i="1"/>
  <c r="AR40" i="1"/>
  <c r="AQ41" i="1"/>
  <c r="AR41" i="1"/>
  <c r="AQ42" i="1"/>
  <c r="AR42" i="1"/>
  <c r="AQ43" i="1"/>
  <c r="AR43" i="1"/>
  <c r="AQ44" i="1"/>
  <c r="AR44" i="1"/>
  <c r="AQ45" i="1"/>
  <c r="AR45" i="1"/>
  <c r="AQ46" i="1"/>
  <c r="AR46" i="1"/>
  <c r="AQ47" i="1"/>
  <c r="AR47" i="1"/>
  <c r="AQ48" i="1"/>
  <c r="AR48" i="1"/>
  <c r="AQ49" i="1"/>
  <c r="AR49" i="1"/>
  <c r="AQ50" i="1"/>
  <c r="AR50" i="1"/>
  <c r="AQ51" i="1"/>
  <c r="AR51" i="1"/>
  <c r="AQ52" i="1"/>
  <c r="AR52" i="1"/>
  <c r="AQ53" i="1"/>
  <c r="AR53" i="1"/>
  <c r="AQ54" i="1"/>
  <c r="AR54" i="1"/>
  <c r="AQ55" i="1"/>
  <c r="AR55" i="1"/>
  <c r="AQ56" i="1"/>
  <c r="AR56" i="1"/>
  <c r="AQ57" i="1"/>
  <c r="AR57" i="1"/>
  <c r="AQ58" i="1"/>
  <c r="AR58" i="1"/>
  <c r="AQ59" i="1"/>
  <c r="AR59" i="1"/>
  <c r="AQ60" i="1"/>
  <c r="AR60" i="1"/>
  <c r="AQ61" i="1"/>
  <c r="AR61" i="1"/>
  <c r="AQ62" i="1"/>
  <c r="AR62" i="1"/>
  <c r="AQ63" i="1"/>
  <c r="AR63" i="1"/>
  <c r="AQ64" i="1"/>
  <c r="AR64" i="1"/>
  <c r="AQ65" i="1"/>
  <c r="AR65" i="1"/>
  <c r="AQ66" i="1"/>
  <c r="AR66" i="1"/>
  <c r="AQ67" i="1"/>
  <c r="AR67" i="1"/>
  <c r="AQ68" i="1"/>
  <c r="AR68" i="1"/>
  <c r="AQ69" i="1"/>
  <c r="AR69" i="1"/>
  <c r="AQ70" i="1"/>
  <c r="AR70" i="1"/>
  <c r="AQ71" i="1"/>
  <c r="AR71" i="1"/>
  <c r="AQ72" i="1"/>
  <c r="AR72" i="1"/>
  <c r="AQ73" i="1"/>
  <c r="AR73" i="1"/>
  <c r="AQ74" i="1"/>
  <c r="AR74" i="1"/>
  <c r="AQ75" i="1"/>
  <c r="AR75" i="1"/>
  <c r="AQ76" i="1"/>
  <c r="AR76" i="1"/>
  <c r="AQ77" i="1"/>
  <c r="AR77" i="1"/>
  <c r="AQ78" i="1"/>
  <c r="AR78" i="1"/>
  <c r="AQ79" i="1"/>
  <c r="AR79" i="1"/>
  <c r="AQ80" i="1"/>
  <c r="AR80" i="1"/>
  <c r="AQ81" i="1"/>
  <c r="AR81" i="1"/>
  <c r="AQ82" i="1"/>
  <c r="AR82" i="1"/>
  <c r="AQ83" i="1"/>
  <c r="AR83" i="1"/>
  <c r="AQ84" i="1"/>
  <c r="AR84" i="1"/>
  <c r="AQ85" i="1"/>
  <c r="AR85" i="1"/>
  <c r="AQ86" i="1"/>
  <c r="AR86" i="1"/>
  <c r="AQ87" i="1"/>
  <c r="AR87" i="1"/>
  <c r="AQ88" i="1"/>
  <c r="AR88" i="1"/>
  <c r="AQ89" i="1"/>
  <c r="AR89" i="1"/>
  <c r="AQ90" i="1"/>
  <c r="AR90" i="1"/>
  <c r="AQ91" i="1"/>
  <c r="AR91" i="1"/>
  <c r="AQ92" i="1"/>
  <c r="AR92" i="1"/>
  <c r="AQ93" i="1"/>
  <c r="AR93" i="1"/>
  <c r="AQ94" i="1"/>
  <c r="AR94" i="1"/>
  <c r="AQ95" i="1"/>
  <c r="AR95" i="1"/>
  <c r="AQ96" i="1"/>
  <c r="AR96" i="1"/>
  <c r="AQ97" i="1"/>
  <c r="AR97" i="1"/>
  <c r="AQ98" i="1"/>
  <c r="AR98" i="1"/>
  <c r="AQ99" i="1"/>
  <c r="AR99" i="1"/>
  <c r="AQ100" i="1"/>
  <c r="AR100" i="1"/>
  <c r="AQ101" i="1"/>
  <c r="AR101" i="1"/>
  <c r="AQ102" i="1"/>
  <c r="AR102" i="1"/>
  <c r="AQ103" i="1"/>
  <c r="AR103" i="1"/>
  <c r="AQ104" i="1"/>
  <c r="AR104" i="1"/>
  <c r="AQ105" i="1"/>
  <c r="AR105" i="1"/>
  <c r="AQ106" i="1"/>
  <c r="AR106" i="1"/>
  <c r="AQ107" i="1"/>
  <c r="AR107" i="1"/>
  <c r="AQ108" i="1"/>
  <c r="AR108" i="1"/>
  <c r="AQ109" i="1"/>
  <c r="AR109" i="1"/>
  <c r="AQ110" i="1"/>
  <c r="AR110" i="1"/>
  <c r="AQ111" i="1"/>
  <c r="AR111" i="1"/>
  <c r="AQ112" i="1"/>
  <c r="AR112" i="1"/>
  <c r="AQ113" i="1"/>
  <c r="AR113" i="1"/>
  <c r="AQ114" i="1"/>
  <c r="AR114" i="1"/>
  <c r="AQ115" i="1"/>
  <c r="AR115" i="1"/>
  <c r="AQ116" i="1"/>
  <c r="AR116" i="1"/>
  <c r="AQ117" i="1"/>
  <c r="AR117" i="1"/>
  <c r="AQ118" i="1"/>
  <c r="AR118" i="1"/>
  <c r="AQ119" i="1"/>
  <c r="AR119" i="1"/>
  <c r="AQ120" i="1"/>
  <c r="AR120" i="1"/>
  <c r="AQ121" i="1"/>
  <c r="AR121" i="1"/>
  <c r="AQ122" i="1"/>
  <c r="AR122" i="1"/>
  <c r="AQ123" i="1"/>
  <c r="AR123" i="1"/>
  <c r="AQ124" i="1"/>
  <c r="AR124" i="1"/>
  <c r="AQ125" i="1"/>
  <c r="AR125" i="1"/>
  <c r="AQ126" i="1"/>
  <c r="AR126" i="1"/>
  <c r="AQ127" i="1"/>
  <c r="AR127" i="1"/>
  <c r="AQ128" i="1"/>
  <c r="AR128" i="1"/>
  <c r="AQ129" i="1"/>
  <c r="AR129" i="1"/>
  <c r="AQ130" i="1"/>
  <c r="AR130" i="1"/>
  <c r="AQ131" i="1"/>
  <c r="AR131" i="1"/>
  <c r="AQ132" i="1"/>
  <c r="AR132" i="1"/>
  <c r="AQ133" i="1"/>
  <c r="AR133" i="1"/>
  <c r="AQ134" i="1"/>
  <c r="AR134" i="1"/>
  <c r="AQ135" i="1"/>
  <c r="AR135" i="1"/>
  <c r="AQ136" i="1"/>
  <c r="AR136" i="1"/>
  <c r="AQ137" i="1"/>
  <c r="AR137" i="1"/>
  <c r="AQ138" i="1"/>
  <c r="AR138" i="1"/>
  <c r="AQ139" i="1"/>
  <c r="AR139" i="1"/>
  <c r="AQ140" i="1"/>
  <c r="AR140" i="1"/>
  <c r="AQ141" i="1"/>
  <c r="AR141" i="1"/>
  <c r="AQ142" i="1"/>
  <c r="AR142" i="1"/>
  <c r="AQ143" i="1"/>
  <c r="AR143" i="1"/>
  <c r="AQ144" i="1"/>
  <c r="AR144" i="1"/>
  <c r="AQ145" i="1"/>
  <c r="AR145" i="1"/>
  <c r="AQ146" i="1"/>
  <c r="AR146" i="1"/>
  <c r="AQ147" i="1"/>
  <c r="AR147" i="1"/>
  <c r="AQ148" i="1"/>
  <c r="AR148" i="1"/>
  <c r="AQ149" i="1"/>
  <c r="AR149" i="1"/>
  <c r="AQ150" i="1"/>
  <c r="AR150" i="1"/>
  <c r="AQ151" i="1"/>
  <c r="AR151" i="1"/>
  <c r="AR2" i="1"/>
  <c r="AQ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2" i="1"/>
  <c r="AA3" i="1" l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AO144" i="1" l="1"/>
  <c r="AO2" i="1"/>
  <c r="AO150" i="1"/>
  <c r="AO140" i="1"/>
  <c r="AO138" i="1"/>
  <c r="AO136" i="1"/>
  <c r="AO134" i="1"/>
  <c r="AO132" i="1"/>
  <c r="AO130" i="1"/>
  <c r="AO128" i="1"/>
  <c r="AO126" i="1"/>
  <c r="AO124" i="1"/>
  <c r="AO122" i="1"/>
  <c r="AO120" i="1"/>
  <c r="AO118" i="1"/>
  <c r="AO116" i="1"/>
  <c r="AO114" i="1"/>
  <c r="AO112" i="1"/>
  <c r="AO110" i="1"/>
  <c r="AO108" i="1"/>
  <c r="AO106" i="1"/>
  <c r="AO104" i="1"/>
  <c r="AO102" i="1"/>
  <c r="AO100" i="1"/>
  <c r="AO98" i="1"/>
  <c r="AO96" i="1"/>
  <c r="AO94" i="1"/>
  <c r="AO92" i="1"/>
  <c r="AO90" i="1"/>
  <c r="AO88" i="1"/>
  <c r="AO86" i="1"/>
  <c r="AO84" i="1"/>
  <c r="AO82" i="1"/>
  <c r="AO80" i="1"/>
  <c r="AO78" i="1"/>
  <c r="AO76" i="1"/>
  <c r="AO74" i="1"/>
  <c r="AO72" i="1"/>
  <c r="AO70" i="1"/>
  <c r="AO68" i="1"/>
  <c r="AO66" i="1"/>
  <c r="AO64" i="1"/>
  <c r="AO62" i="1"/>
  <c r="AO60" i="1"/>
  <c r="AO58" i="1"/>
  <c r="AO56" i="1"/>
  <c r="AO54" i="1"/>
  <c r="AO52" i="1"/>
  <c r="AO50" i="1"/>
  <c r="AO48" i="1"/>
  <c r="AO46" i="1"/>
  <c r="AO44" i="1"/>
  <c r="AO42" i="1"/>
  <c r="AO40" i="1"/>
  <c r="AO38" i="1"/>
  <c r="AO36" i="1"/>
  <c r="AO34" i="1"/>
  <c r="AO32" i="1"/>
  <c r="AO30" i="1"/>
  <c r="AO28" i="1"/>
  <c r="AO26" i="1"/>
  <c r="AO24" i="1"/>
  <c r="AO22" i="1"/>
  <c r="AO20" i="1"/>
  <c r="AO18" i="1"/>
  <c r="AO16" i="1"/>
  <c r="AO14" i="1"/>
  <c r="AO12" i="1"/>
  <c r="AO10" i="1"/>
  <c r="AO8" i="1"/>
  <c r="AO6" i="1"/>
  <c r="AO4" i="1"/>
  <c r="AO148" i="1"/>
  <c r="AO142" i="1"/>
  <c r="AO146" i="1"/>
  <c r="AO151" i="1"/>
  <c r="AO149" i="1"/>
  <c r="AO147" i="1"/>
  <c r="AO145" i="1"/>
  <c r="AO143" i="1"/>
  <c r="AO141" i="1"/>
  <c r="AO139" i="1"/>
  <c r="AO137" i="1"/>
  <c r="AO135" i="1"/>
  <c r="AO133" i="1"/>
  <c r="AO131" i="1"/>
  <c r="AO129" i="1"/>
  <c r="AO127" i="1"/>
  <c r="AO125" i="1"/>
  <c r="AO123" i="1"/>
  <c r="AO121" i="1"/>
  <c r="AO119" i="1"/>
  <c r="AO117" i="1"/>
  <c r="AO115" i="1"/>
  <c r="AO113" i="1"/>
  <c r="AO111" i="1"/>
  <c r="AO109" i="1"/>
  <c r="AO107" i="1"/>
  <c r="AO105" i="1"/>
  <c r="AO103" i="1"/>
  <c r="AO101" i="1"/>
  <c r="AO99" i="1"/>
  <c r="AO97" i="1"/>
  <c r="AO95" i="1"/>
  <c r="AO93" i="1"/>
  <c r="AO91" i="1"/>
  <c r="AO89" i="1"/>
  <c r="AO87" i="1"/>
  <c r="AO85" i="1"/>
  <c r="AO83" i="1"/>
  <c r="AO81" i="1"/>
  <c r="AO79" i="1"/>
  <c r="AO77" i="1"/>
  <c r="AO75" i="1"/>
  <c r="AO73" i="1"/>
  <c r="AO71" i="1"/>
  <c r="AO69" i="1"/>
  <c r="AO67" i="1"/>
  <c r="AO65" i="1"/>
  <c r="AO63" i="1"/>
  <c r="AO61" i="1"/>
  <c r="AO5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5" i="1"/>
  <c r="AO23" i="1"/>
  <c r="AO21" i="1"/>
  <c r="AO19" i="1"/>
  <c r="AO17" i="1"/>
  <c r="AO15" i="1"/>
  <c r="AO13" i="1"/>
  <c r="AO11" i="1"/>
  <c r="AO9" i="1"/>
  <c r="AO7" i="1"/>
  <c r="AO5" i="1"/>
  <c r="AO3" i="1"/>
  <c r="V3" i="2"/>
  <c r="V4" i="2"/>
  <c r="V5" i="2"/>
  <c r="V6" i="2"/>
  <c r="X13" i="2" l="1"/>
  <c r="Y13" i="2" s="1"/>
  <c r="AB13" i="2" s="1"/>
  <c r="X12" i="2"/>
  <c r="Y12" i="2" s="1"/>
  <c r="AB12" i="2" s="1"/>
  <c r="X11" i="2"/>
  <c r="Y11" i="2" s="1"/>
  <c r="AB11" i="2" s="1"/>
  <c r="X10" i="2"/>
  <c r="Y10" i="2" s="1"/>
  <c r="AB10" i="2" s="1"/>
  <c r="X9" i="2"/>
  <c r="Y9" i="2" s="1"/>
  <c r="AB9" i="2" s="1"/>
  <c r="AE6" i="2"/>
  <c r="W6" i="2"/>
  <c r="AE5" i="2"/>
  <c r="W5" i="2"/>
  <c r="AE4" i="2"/>
  <c r="W4" i="2"/>
  <c r="AE3" i="2"/>
  <c r="W3" i="2"/>
  <c r="AE2" i="2"/>
  <c r="W2" i="2"/>
  <c r="AC9" i="2" l="1"/>
  <c r="AC11" i="2"/>
  <c r="AC13" i="2"/>
  <c r="AC10" i="2"/>
  <c r="AC12" i="2"/>
  <c r="AA9" i="2"/>
  <c r="AA10" i="2"/>
  <c r="AA11" i="2"/>
  <c r="AA12" i="2"/>
  <c r="AA13" i="2"/>
  <c r="AD12" i="2" l="1"/>
  <c r="AD9" i="2"/>
  <c r="AD10" i="2"/>
  <c r="AD11" i="2"/>
  <c r="AD13" i="2"/>
  <c r="AE13" i="2" l="1"/>
  <c r="AE11" i="2"/>
  <c r="AE12" i="2"/>
  <c r="AE10" i="2"/>
  <c r="AE9" i="2"/>
  <c r="AF12" i="2" l="1"/>
  <c r="AF10" i="2"/>
  <c r="U3" i="2"/>
  <c r="AF11" i="2"/>
  <c r="U4" i="2"/>
  <c r="AF9" i="2"/>
  <c r="AF13" i="2"/>
  <c r="X4" i="2" l="1"/>
  <c r="Y4" i="2" s="1"/>
  <c r="U6" i="2"/>
  <c r="V2" i="2"/>
  <c r="U2" i="2"/>
  <c r="X3" i="2"/>
  <c r="AD3" i="2" s="1"/>
  <c r="U5" i="2"/>
  <c r="W3" i="1"/>
  <c r="X3" i="1"/>
  <c r="W4" i="1"/>
  <c r="X4" i="1"/>
  <c r="W5" i="1"/>
  <c r="X5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X2" i="1"/>
  <c r="W2" i="1"/>
  <c r="V3" i="1"/>
  <c r="Y3" i="1" s="1"/>
  <c r="V4" i="1"/>
  <c r="Y4" i="1" s="1"/>
  <c r="V5" i="1"/>
  <c r="Y5" i="1" s="1"/>
  <c r="V6" i="1"/>
  <c r="Y6" i="1" s="1"/>
  <c r="V7" i="1"/>
  <c r="Y7" i="1" s="1"/>
  <c r="V8" i="1"/>
  <c r="Y8" i="1" s="1"/>
  <c r="V9" i="1"/>
  <c r="Y9" i="1" s="1"/>
  <c r="V10" i="1"/>
  <c r="Y10" i="1" s="1"/>
  <c r="V11" i="1"/>
  <c r="Y11" i="1" s="1"/>
  <c r="V12" i="1"/>
  <c r="Y12" i="1" s="1"/>
  <c r="V13" i="1"/>
  <c r="Y13" i="1" s="1"/>
  <c r="V14" i="1"/>
  <c r="Y14" i="1" s="1"/>
  <c r="V15" i="1"/>
  <c r="Y15" i="1" s="1"/>
  <c r="V16" i="1"/>
  <c r="Y16" i="1" s="1"/>
  <c r="V17" i="1"/>
  <c r="Y17" i="1" s="1"/>
  <c r="V18" i="1"/>
  <c r="Y18" i="1" s="1"/>
  <c r="V19" i="1"/>
  <c r="Y19" i="1" s="1"/>
  <c r="V20" i="1"/>
  <c r="Y20" i="1" s="1"/>
  <c r="V21" i="1"/>
  <c r="Y21" i="1" s="1"/>
  <c r="V22" i="1"/>
  <c r="Y22" i="1" s="1"/>
  <c r="V23" i="1"/>
  <c r="Y23" i="1" s="1"/>
  <c r="V24" i="1"/>
  <c r="Y24" i="1" s="1"/>
  <c r="V25" i="1"/>
  <c r="Y25" i="1" s="1"/>
  <c r="V26" i="1"/>
  <c r="Y26" i="1" s="1"/>
  <c r="V27" i="1"/>
  <c r="Y27" i="1" s="1"/>
  <c r="V28" i="1"/>
  <c r="Y28" i="1" s="1"/>
  <c r="V29" i="1"/>
  <c r="Y29" i="1" s="1"/>
  <c r="V30" i="1"/>
  <c r="Y30" i="1" s="1"/>
  <c r="V31" i="1"/>
  <c r="Y31" i="1" s="1"/>
  <c r="V32" i="1"/>
  <c r="Y32" i="1" s="1"/>
  <c r="V33" i="1"/>
  <c r="Y33" i="1" s="1"/>
  <c r="V34" i="1"/>
  <c r="Y34" i="1" s="1"/>
  <c r="V35" i="1"/>
  <c r="Y35" i="1" s="1"/>
  <c r="V36" i="1"/>
  <c r="Y36" i="1" s="1"/>
  <c r="V37" i="1"/>
  <c r="Y37" i="1" s="1"/>
  <c r="V38" i="1"/>
  <c r="Y38" i="1" s="1"/>
  <c r="V39" i="1"/>
  <c r="Y39" i="1" s="1"/>
  <c r="V40" i="1"/>
  <c r="Y40" i="1" s="1"/>
  <c r="V41" i="1"/>
  <c r="Y41" i="1" s="1"/>
  <c r="V42" i="1"/>
  <c r="Y42" i="1" s="1"/>
  <c r="V43" i="1"/>
  <c r="Y43" i="1" s="1"/>
  <c r="V44" i="1"/>
  <c r="Y44" i="1" s="1"/>
  <c r="V45" i="1"/>
  <c r="Y45" i="1" s="1"/>
  <c r="V46" i="1"/>
  <c r="Y46" i="1" s="1"/>
  <c r="V47" i="1"/>
  <c r="Y47" i="1" s="1"/>
  <c r="V48" i="1"/>
  <c r="Y48" i="1" s="1"/>
  <c r="V49" i="1"/>
  <c r="Y49" i="1" s="1"/>
  <c r="V50" i="1"/>
  <c r="Y50" i="1" s="1"/>
  <c r="V51" i="1"/>
  <c r="Y51" i="1" s="1"/>
  <c r="V52" i="1"/>
  <c r="Y52" i="1" s="1"/>
  <c r="V53" i="1"/>
  <c r="Y53" i="1" s="1"/>
  <c r="V54" i="1"/>
  <c r="Y54" i="1" s="1"/>
  <c r="V55" i="1"/>
  <c r="Y55" i="1" s="1"/>
  <c r="V56" i="1"/>
  <c r="Y56" i="1" s="1"/>
  <c r="V57" i="1"/>
  <c r="Y57" i="1" s="1"/>
  <c r="V58" i="1"/>
  <c r="Y58" i="1" s="1"/>
  <c r="V59" i="1"/>
  <c r="Y59" i="1" s="1"/>
  <c r="V60" i="1"/>
  <c r="Y60" i="1" s="1"/>
  <c r="V61" i="1"/>
  <c r="Y61" i="1" s="1"/>
  <c r="V62" i="1"/>
  <c r="Y62" i="1" s="1"/>
  <c r="V63" i="1"/>
  <c r="Y63" i="1" s="1"/>
  <c r="V64" i="1"/>
  <c r="Y64" i="1" s="1"/>
  <c r="V65" i="1"/>
  <c r="Y65" i="1" s="1"/>
  <c r="V66" i="1"/>
  <c r="Y66" i="1" s="1"/>
  <c r="V67" i="1"/>
  <c r="Y67" i="1" s="1"/>
  <c r="V68" i="1"/>
  <c r="Y68" i="1" s="1"/>
  <c r="V69" i="1"/>
  <c r="Y69" i="1" s="1"/>
  <c r="V70" i="1"/>
  <c r="Y70" i="1" s="1"/>
  <c r="V71" i="1"/>
  <c r="Y71" i="1" s="1"/>
  <c r="V72" i="1"/>
  <c r="Y72" i="1" s="1"/>
  <c r="V73" i="1"/>
  <c r="Y73" i="1" s="1"/>
  <c r="V74" i="1"/>
  <c r="Y74" i="1" s="1"/>
  <c r="V75" i="1"/>
  <c r="Y75" i="1" s="1"/>
  <c r="V76" i="1"/>
  <c r="Y76" i="1" s="1"/>
  <c r="V77" i="1"/>
  <c r="Y77" i="1" s="1"/>
  <c r="V78" i="1"/>
  <c r="Y78" i="1" s="1"/>
  <c r="V79" i="1"/>
  <c r="Y79" i="1" s="1"/>
  <c r="V80" i="1"/>
  <c r="Y80" i="1" s="1"/>
  <c r="V81" i="1"/>
  <c r="Y81" i="1" s="1"/>
  <c r="V82" i="1"/>
  <c r="Y82" i="1" s="1"/>
  <c r="V83" i="1"/>
  <c r="Y83" i="1" s="1"/>
  <c r="V84" i="1"/>
  <c r="Y84" i="1" s="1"/>
  <c r="V85" i="1"/>
  <c r="Y85" i="1" s="1"/>
  <c r="V86" i="1"/>
  <c r="Y86" i="1" s="1"/>
  <c r="V87" i="1"/>
  <c r="Y87" i="1" s="1"/>
  <c r="V88" i="1"/>
  <c r="Y88" i="1" s="1"/>
  <c r="V89" i="1"/>
  <c r="Y89" i="1" s="1"/>
  <c r="V90" i="1"/>
  <c r="Y90" i="1" s="1"/>
  <c r="V91" i="1"/>
  <c r="Y91" i="1" s="1"/>
  <c r="V92" i="1"/>
  <c r="Y92" i="1" s="1"/>
  <c r="V93" i="1"/>
  <c r="Y93" i="1" s="1"/>
  <c r="V94" i="1"/>
  <c r="Y94" i="1" s="1"/>
  <c r="V95" i="1"/>
  <c r="Y95" i="1" s="1"/>
  <c r="V96" i="1"/>
  <c r="Y96" i="1" s="1"/>
  <c r="V97" i="1"/>
  <c r="Y97" i="1" s="1"/>
  <c r="V98" i="1"/>
  <c r="Y98" i="1" s="1"/>
  <c r="V99" i="1"/>
  <c r="Y99" i="1" s="1"/>
  <c r="V100" i="1"/>
  <c r="Y100" i="1" s="1"/>
  <c r="V101" i="1"/>
  <c r="Y101" i="1" s="1"/>
  <c r="V102" i="1"/>
  <c r="Y102" i="1" s="1"/>
  <c r="V103" i="1"/>
  <c r="Y103" i="1" s="1"/>
  <c r="V104" i="1"/>
  <c r="Y104" i="1" s="1"/>
  <c r="V105" i="1"/>
  <c r="Y105" i="1" s="1"/>
  <c r="V106" i="1"/>
  <c r="Y106" i="1" s="1"/>
  <c r="V107" i="1"/>
  <c r="Y107" i="1" s="1"/>
  <c r="V108" i="1"/>
  <c r="Y108" i="1" s="1"/>
  <c r="V109" i="1"/>
  <c r="Y109" i="1" s="1"/>
  <c r="V110" i="1"/>
  <c r="Y110" i="1" s="1"/>
  <c r="V111" i="1"/>
  <c r="Y111" i="1" s="1"/>
  <c r="V112" i="1"/>
  <c r="Y112" i="1" s="1"/>
  <c r="V113" i="1"/>
  <c r="Y113" i="1" s="1"/>
  <c r="V114" i="1"/>
  <c r="Y114" i="1" s="1"/>
  <c r="V115" i="1"/>
  <c r="Y115" i="1" s="1"/>
  <c r="V116" i="1"/>
  <c r="Y116" i="1" s="1"/>
  <c r="V117" i="1"/>
  <c r="Y117" i="1" s="1"/>
  <c r="V118" i="1"/>
  <c r="Y118" i="1" s="1"/>
  <c r="V119" i="1"/>
  <c r="Y119" i="1" s="1"/>
  <c r="V120" i="1"/>
  <c r="Y120" i="1" s="1"/>
  <c r="V121" i="1"/>
  <c r="Y121" i="1" s="1"/>
  <c r="V122" i="1"/>
  <c r="Y122" i="1" s="1"/>
  <c r="V123" i="1"/>
  <c r="Y123" i="1" s="1"/>
  <c r="V124" i="1"/>
  <c r="Y124" i="1" s="1"/>
  <c r="V125" i="1"/>
  <c r="Y125" i="1" s="1"/>
  <c r="V126" i="1"/>
  <c r="Y126" i="1" s="1"/>
  <c r="V127" i="1"/>
  <c r="Y127" i="1" s="1"/>
  <c r="V128" i="1"/>
  <c r="Y128" i="1" s="1"/>
  <c r="V129" i="1"/>
  <c r="Y129" i="1" s="1"/>
  <c r="V130" i="1"/>
  <c r="Y130" i="1" s="1"/>
  <c r="V131" i="1"/>
  <c r="Y131" i="1" s="1"/>
  <c r="V132" i="1"/>
  <c r="Y132" i="1" s="1"/>
  <c r="V133" i="1"/>
  <c r="Y133" i="1" s="1"/>
  <c r="V134" i="1"/>
  <c r="Y134" i="1" s="1"/>
  <c r="V135" i="1"/>
  <c r="Y135" i="1" s="1"/>
  <c r="V136" i="1"/>
  <c r="Y136" i="1" s="1"/>
  <c r="V137" i="1"/>
  <c r="Y137" i="1" s="1"/>
  <c r="V138" i="1"/>
  <c r="Y138" i="1" s="1"/>
  <c r="V139" i="1"/>
  <c r="Y139" i="1" s="1"/>
  <c r="V140" i="1"/>
  <c r="Y140" i="1" s="1"/>
  <c r="V141" i="1"/>
  <c r="Y141" i="1" s="1"/>
  <c r="V142" i="1"/>
  <c r="Y142" i="1" s="1"/>
  <c r="V143" i="1"/>
  <c r="Y143" i="1" s="1"/>
  <c r="V144" i="1"/>
  <c r="Y144" i="1" s="1"/>
  <c r="V145" i="1"/>
  <c r="Y145" i="1" s="1"/>
  <c r="V146" i="1"/>
  <c r="Y146" i="1" s="1"/>
  <c r="V147" i="1"/>
  <c r="Y147" i="1" s="1"/>
  <c r="V148" i="1"/>
  <c r="Y148" i="1" s="1"/>
  <c r="V149" i="1"/>
  <c r="Y149" i="1" s="1"/>
  <c r="V150" i="1"/>
  <c r="Y150" i="1" s="1"/>
  <c r="V151" i="1"/>
  <c r="Y151" i="1" s="1"/>
  <c r="V2" i="1"/>
  <c r="Y2" i="1" s="1"/>
  <c r="AA3" i="2" l="1"/>
  <c r="Z149" i="1"/>
  <c r="Z145" i="1"/>
  <c r="Z141" i="1"/>
  <c r="Z137" i="1"/>
  <c r="Z133" i="1"/>
  <c r="Z129" i="1"/>
  <c r="Z125" i="1"/>
  <c r="Z121" i="1"/>
  <c r="Z117" i="1"/>
  <c r="Z113" i="1"/>
  <c r="Z109" i="1"/>
  <c r="Z105" i="1"/>
  <c r="Z101" i="1"/>
  <c r="Z97" i="1"/>
  <c r="Z93" i="1"/>
  <c r="Z89" i="1"/>
  <c r="Z9" i="1"/>
  <c r="Z5" i="1"/>
  <c r="Z3" i="2"/>
  <c r="AA4" i="2"/>
  <c r="Z150" i="1"/>
  <c r="Z146" i="1"/>
  <c r="Z142" i="1"/>
  <c r="Z138" i="1"/>
  <c r="Z134" i="1"/>
  <c r="Z130" i="1"/>
  <c r="Z126" i="1"/>
  <c r="Z122" i="1"/>
  <c r="Z118" i="1"/>
  <c r="Z114" i="1"/>
  <c r="Z110" i="1"/>
  <c r="Z106" i="1"/>
  <c r="Z102" i="1"/>
  <c r="Z98" i="1"/>
  <c r="Z94" i="1"/>
  <c r="Z90" i="1"/>
  <c r="Z86" i="1"/>
  <c r="Z82" i="1"/>
  <c r="Z78" i="1"/>
  <c r="Z74" i="1"/>
  <c r="Z70" i="1"/>
  <c r="Z66" i="1"/>
  <c r="Z62" i="1"/>
  <c r="Z58" i="1"/>
  <c r="Z54" i="1"/>
  <c r="Z50" i="1"/>
  <c r="Z46" i="1"/>
  <c r="Z42" i="1"/>
  <c r="Z38" i="1"/>
  <c r="Z34" i="1"/>
  <c r="Z30" i="1"/>
  <c r="Z26" i="1"/>
  <c r="Z22" i="1"/>
  <c r="Z18" i="1"/>
  <c r="Z14" i="1"/>
  <c r="Z10" i="1"/>
  <c r="Z6" i="1"/>
  <c r="Y3" i="2"/>
  <c r="Z4" i="2"/>
  <c r="Z151" i="1"/>
  <c r="Z147" i="1"/>
  <c r="Z143" i="1"/>
  <c r="Z139" i="1"/>
  <c r="Z135" i="1"/>
  <c r="Z131" i="1"/>
  <c r="Z127" i="1"/>
  <c r="Z123" i="1"/>
  <c r="Z119" i="1"/>
  <c r="Z115" i="1"/>
  <c r="Z111" i="1"/>
  <c r="Z107" i="1"/>
  <c r="Z103" i="1"/>
  <c r="Z99" i="1"/>
  <c r="Z95" i="1"/>
  <c r="Z91" i="1"/>
  <c r="Z11" i="1"/>
  <c r="Z7" i="1"/>
  <c r="Z3" i="1"/>
  <c r="AC4" i="2"/>
  <c r="AD4" i="2"/>
  <c r="Z148" i="1"/>
  <c r="Z144" i="1"/>
  <c r="Z140" i="1"/>
  <c r="Z136" i="1"/>
  <c r="Z132" i="1"/>
  <c r="Z128" i="1"/>
  <c r="Z124" i="1"/>
  <c r="Z120" i="1"/>
  <c r="Z116" i="1"/>
  <c r="Z112" i="1"/>
  <c r="Z108" i="1"/>
  <c r="Z104" i="1"/>
  <c r="Z100" i="1"/>
  <c r="Z96" i="1"/>
  <c r="Z92" i="1"/>
  <c r="Z88" i="1"/>
  <c r="Z84" i="1"/>
  <c r="Z80" i="1"/>
  <c r="Z76" i="1"/>
  <c r="Z72" i="1"/>
  <c r="Z68" i="1"/>
  <c r="Z64" i="1"/>
  <c r="Z60" i="1"/>
  <c r="Z56" i="1"/>
  <c r="Z52" i="1"/>
  <c r="Z48" i="1"/>
  <c r="Z44" i="1"/>
  <c r="Z40" i="1"/>
  <c r="Z36" i="1"/>
  <c r="Z32" i="1"/>
  <c r="Z28" i="1"/>
  <c r="Z24" i="1"/>
  <c r="Z20" i="1"/>
  <c r="Z16" i="1"/>
  <c r="Z12" i="1"/>
  <c r="Z8" i="1"/>
  <c r="Z4" i="1"/>
  <c r="X5" i="2"/>
  <c r="Y5" i="2" s="1"/>
  <c r="X6" i="2"/>
  <c r="Y6" i="2" s="1"/>
  <c r="AI3" i="2"/>
  <c r="AH3" i="2" s="1"/>
  <c r="AG3" i="2"/>
  <c r="AF3" i="2" s="1"/>
  <c r="AG4" i="2"/>
  <c r="AF4" i="2" s="1"/>
  <c r="AI4" i="2"/>
  <c r="AH4" i="2" s="1"/>
  <c r="AB4" i="2"/>
  <c r="AD2" i="2"/>
  <c r="X2" i="2"/>
  <c r="Z2" i="2" s="1"/>
  <c r="Y2" i="2"/>
  <c r="AA2" i="2"/>
  <c r="AB2" i="2"/>
  <c r="AC3" i="2"/>
  <c r="AB3" i="2"/>
  <c r="Z85" i="1"/>
  <c r="Z81" i="1"/>
  <c r="Z77" i="1"/>
  <c r="Z73" i="1"/>
  <c r="Z69" i="1"/>
  <c r="Z65" i="1"/>
  <c r="Z61" i="1"/>
  <c r="Z57" i="1"/>
  <c r="Z53" i="1"/>
  <c r="Z49" i="1"/>
  <c r="Z45" i="1"/>
  <c r="Z41" i="1"/>
  <c r="Z37" i="1"/>
  <c r="Z33" i="1"/>
  <c r="Z29" i="1"/>
  <c r="Z25" i="1"/>
  <c r="Z21" i="1"/>
  <c r="Z17" i="1"/>
  <c r="Z13" i="1"/>
  <c r="Z87" i="1"/>
  <c r="Z83" i="1"/>
  <c r="Z79" i="1"/>
  <c r="Z75" i="1"/>
  <c r="Z71" i="1"/>
  <c r="Z67" i="1"/>
  <c r="Z63" i="1"/>
  <c r="Z59" i="1"/>
  <c r="Z55" i="1"/>
  <c r="Z51" i="1"/>
  <c r="Z47" i="1"/>
  <c r="Z43" i="1"/>
  <c r="Z39" i="1"/>
  <c r="Z35" i="1"/>
  <c r="Z31" i="1"/>
  <c r="Z27" i="1"/>
  <c r="Z23" i="1"/>
  <c r="Z19" i="1"/>
  <c r="Z15" i="1"/>
  <c r="Z2" i="1"/>
  <c r="AB5" i="2" l="1"/>
  <c r="Z5" i="2"/>
  <c r="AC6" i="2"/>
  <c r="AB6" i="2"/>
  <c r="AA6" i="2"/>
  <c r="AD6" i="2"/>
  <c r="AI6" i="2" s="1"/>
  <c r="AH6" i="2" s="1"/>
  <c r="Z6" i="2"/>
  <c r="AG5" i="2"/>
  <c r="AF5" i="2" s="1"/>
  <c r="AI2" i="2"/>
  <c r="AH2" i="2"/>
  <c r="AG2" i="2"/>
  <c r="AF2" i="2"/>
  <c r="AC5" i="2"/>
  <c r="AA5" i="2"/>
  <c r="AD5" i="2"/>
  <c r="AI5" i="2" s="1"/>
  <c r="AH5" i="2" s="1"/>
  <c r="AG6" i="2"/>
  <c r="AF6" i="2" s="1"/>
  <c r="AC2" i="2"/>
</calcChain>
</file>

<file path=xl/sharedStrings.xml><?xml version="1.0" encoding="utf-8"?>
<sst xmlns="http://schemas.openxmlformats.org/spreadsheetml/2006/main" count="263" uniqueCount="101">
  <si>
    <t>Season</t>
  </si>
  <si>
    <t>Team</t>
  </si>
  <si>
    <t>G</t>
  </si>
  <si>
    <t>AB</t>
  </si>
  <si>
    <t>PA</t>
  </si>
  <si>
    <t>H</t>
  </si>
  <si>
    <t>1B</t>
  </si>
  <si>
    <t>2B</t>
  </si>
  <si>
    <t>3B</t>
  </si>
  <si>
    <t>HR</t>
  </si>
  <si>
    <t>R</t>
  </si>
  <si>
    <t>RBI</t>
  </si>
  <si>
    <t>BB</t>
  </si>
  <si>
    <t>IBB</t>
  </si>
  <si>
    <t>SO</t>
  </si>
  <si>
    <t>HBP</t>
  </si>
  <si>
    <t>SF</t>
  </si>
  <si>
    <t>SH</t>
  </si>
  <si>
    <t>GDP</t>
  </si>
  <si>
    <t>SB</t>
  </si>
  <si>
    <t>CS</t>
  </si>
  <si>
    <t>Tigers</t>
  </si>
  <si>
    <t>Rangers</t>
  </si>
  <si>
    <t>Red Sox</t>
  </si>
  <si>
    <t>Rockies</t>
  </si>
  <si>
    <t>Royals</t>
  </si>
  <si>
    <t>Angels</t>
  </si>
  <si>
    <t>Cardinals</t>
  </si>
  <si>
    <t>Twins</t>
  </si>
  <si>
    <t>Reds</t>
  </si>
  <si>
    <t>Giants</t>
  </si>
  <si>
    <t>White Sox</t>
  </si>
  <si>
    <t>Yankees</t>
  </si>
  <si>
    <t>Dodgers</t>
  </si>
  <si>
    <t>Mets</t>
  </si>
  <si>
    <t>Brewers</t>
  </si>
  <si>
    <t>Nationals</t>
  </si>
  <si>
    <t>Phillies</t>
  </si>
  <si>
    <t>Orioles</t>
  </si>
  <si>
    <t>Pirates</t>
  </si>
  <si>
    <t>Diamondbacks</t>
  </si>
  <si>
    <t>Blue Jays</t>
  </si>
  <si>
    <t>Braves</t>
  </si>
  <si>
    <t>Astros</t>
  </si>
  <si>
    <t>Rays</t>
  </si>
  <si>
    <t>Cubs</t>
  </si>
  <si>
    <t>Athletics</t>
  </si>
  <si>
    <t>Indians</t>
  </si>
  <si>
    <t>Marlins</t>
  </si>
  <si>
    <t>Padres</t>
  </si>
  <si>
    <t>Mariners</t>
  </si>
  <si>
    <t>TB</t>
    <phoneticPr fontId="18" type="noConversion"/>
  </si>
  <si>
    <t>BA</t>
    <phoneticPr fontId="18" type="noConversion"/>
  </si>
  <si>
    <t>OBP</t>
    <phoneticPr fontId="18" type="noConversion"/>
  </si>
  <si>
    <t>SLG</t>
    <phoneticPr fontId="18" type="noConversion"/>
  </si>
  <si>
    <t>OPS</t>
    <phoneticPr fontId="18" type="noConversion"/>
  </si>
  <si>
    <t>R/PA</t>
    <phoneticPr fontId="18" type="noConversion"/>
  </si>
  <si>
    <t>runMinus</t>
    <phoneticPr fontId="18" type="noConversion"/>
  </si>
  <si>
    <t>runPlus</t>
    <phoneticPr fontId="18" type="noConversion"/>
  </si>
  <si>
    <t>wOBA</t>
  </si>
  <si>
    <t>wOBAScale</t>
  </si>
  <si>
    <t>wBB</t>
  </si>
  <si>
    <t>wHBP</t>
  </si>
  <si>
    <t>w1B</t>
  </si>
  <si>
    <t>w2B</t>
  </si>
  <si>
    <t>w3B</t>
  </si>
  <si>
    <t>wHR</t>
  </si>
  <si>
    <t>R/PA</t>
    <phoneticPr fontId="18" type="noConversion"/>
  </si>
  <si>
    <t>A</t>
    <phoneticPr fontId="18" type="noConversion"/>
  </si>
  <si>
    <t>C1</t>
    <phoneticPr fontId="18" type="noConversion"/>
  </si>
  <si>
    <t>B</t>
    <phoneticPr fontId="18" type="noConversion"/>
  </si>
  <si>
    <t>C2</t>
    <phoneticPr fontId="18" type="noConversion"/>
  </si>
  <si>
    <t>W</t>
  </si>
  <si>
    <t>L</t>
  </si>
  <si>
    <t>ERA</t>
  </si>
  <si>
    <t>GS</t>
  </si>
  <si>
    <t>CG</t>
  </si>
  <si>
    <t>ShO</t>
  </si>
  <si>
    <t>SV</t>
  </si>
  <si>
    <t>HLD</t>
  </si>
  <si>
    <t>BS</t>
  </si>
  <si>
    <t>IP</t>
  </si>
  <si>
    <t>TBF</t>
  </si>
  <si>
    <t>ER</t>
  </si>
  <si>
    <t>WP</t>
  </si>
  <si>
    <t>BK</t>
  </si>
  <si>
    <t>OUTS</t>
    <phoneticPr fontId="18" type="noConversion"/>
  </si>
  <si>
    <t>RpOUT</t>
    <phoneticPr fontId="18" type="noConversion"/>
  </si>
  <si>
    <t>runSB</t>
    <phoneticPr fontId="18" type="noConversion"/>
  </si>
  <si>
    <t>runCS</t>
    <phoneticPr fontId="18" type="noConversion"/>
  </si>
  <si>
    <t>runBB</t>
    <phoneticPr fontId="18" type="noConversion"/>
  </si>
  <si>
    <t>runHBP</t>
    <phoneticPr fontId="18" type="noConversion"/>
  </si>
  <si>
    <t>run1B</t>
    <phoneticPr fontId="18" type="noConversion"/>
  </si>
  <si>
    <t>run2B</t>
    <phoneticPr fontId="18" type="noConversion"/>
  </si>
  <si>
    <t>run3B</t>
    <phoneticPr fontId="18" type="noConversion"/>
  </si>
  <si>
    <t>runHR</t>
    <phoneticPr fontId="18" type="noConversion"/>
  </si>
  <si>
    <t>wRC</t>
    <phoneticPr fontId="18" type="noConversion"/>
  </si>
  <si>
    <t>A.wRC</t>
    <phoneticPr fontId="18" type="noConversion"/>
  </si>
  <si>
    <t>MSE1</t>
    <phoneticPr fontId="18" type="noConversion"/>
  </si>
  <si>
    <t>MSE2</t>
    <phoneticPr fontId="18" type="noConversion"/>
  </si>
  <si>
    <t>Avg.R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</si>
</sst>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0_ "/>
    <numFmt numFmtId="178" formatCode="0.0_ "/>
    <numFmt numFmtId="180" formatCode="0.0000_ ;[Red]\-0.0000\ 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80" fontId="20" fillId="0" borderId="0" xfId="0" applyNumberFormat="1" applyFont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'2010~14 MLB Teams'!$AO$1</c:f>
              <c:strCache>
                <c:ptCount val="1"/>
                <c:pt idx="0">
                  <c:v>wRC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'2010~14 MLB Teams'!$K$2:$K$151</c:f>
              <c:numCache>
                <c:formatCode>General</c:formatCode>
                <c:ptCount val="150"/>
                <c:pt idx="0">
                  <c:v>796</c:v>
                </c:pt>
                <c:pt idx="1">
                  <c:v>855</c:v>
                </c:pt>
                <c:pt idx="2">
                  <c:v>875</c:v>
                </c:pt>
                <c:pt idx="3">
                  <c:v>853</c:v>
                </c:pt>
                <c:pt idx="4">
                  <c:v>787</c:v>
                </c:pt>
                <c:pt idx="5">
                  <c:v>757</c:v>
                </c:pt>
                <c:pt idx="6">
                  <c:v>755</c:v>
                </c:pt>
                <c:pt idx="7">
                  <c:v>787</c:v>
                </c:pt>
                <c:pt idx="8">
                  <c:v>730</c:v>
                </c:pt>
                <c:pt idx="9">
                  <c:v>767</c:v>
                </c:pt>
                <c:pt idx="10">
                  <c:v>676</c:v>
                </c:pt>
                <c:pt idx="11">
                  <c:v>758</c:v>
                </c:pt>
                <c:pt idx="12">
                  <c:v>762</c:v>
                </c:pt>
                <c:pt idx="13">
                  <c:v>781</c:v>
                </c:pt>
                <c:pt idx="14">
                  <c:v>808</c:v>
                </c:pt>
                <c:pt idx="15">
                  <c:v>790</c:v>
                </c:pt>
                <c:pt idx="16">
                  <c:v>765</c:v>
                </c:pt>
                <c:pt idx="17">
                  <c:v>706</c:v>
                </c:pt>
                <c:pt idx="18">
                  <c:v>718</c:v>
                </c:pt>
                <c:pt idx="19">
                  <c:v>783</c:v>
                </c:pt>
                <c:pt idx="20">
                  <c:v>751</c:v>
                </c:pt>
                <c:pt idx="21">
                  <c:v>726</c:v>
                </c:pt>
                <c:pt idx="22">
                  <c:v>818</c:v>
                </c:pt>
                <c:pt idx="23">
                  <c:v>752</c:v>
                </c:pt>
                <c:pt idx="24">
                  <c:v>859</c:v>
                </c:pt>
                <c:pt idx="25">
                  <c:v>718</c:v>
                </c:pt>
                <c:pt idx="26">
                  <c:v>676</c:v>
                </c:pt>
                <c:pt idx="27">
                  <c:v>804</c:v>
                </c:pt>
                <c:pt idx="28">
                  <c:v>733</c:v>
                </c:pt>
                <c:pt idx="29">
                  <c:v>718</c:v>
                </c:pt>
                <c:pt idx="30">
                  <c:v>649</c:v>
                </c:pt>
                <c:pt idx="31">
                  <c:v>867</c:v>
                </c:pt>
                <c:pt idx="32">
                  <c:v>736</c:v>
                </c:pt>
                <c:pt idx="33">
                  <c:v>651</c:v>
                </c:pt>
                <c:pt idx="34">
                  <c:v>770</c:v>
                </c:pt>
                <c:pt idx="35">
                  <c:v>750</c:v>
                </c:pt>
                <c:pt idx="36">
                  <c:v>730</c:v>
                </c:pt>
                <c:pt idx="37">
                  <c:v>731</c:v>
                </c:pt>
                <c:pt idx="38">
                  <c:v>721</c:v>
                </c:pt>
                <c:pt idx="39">
                  <c:v>629</c:v>
                </c:pt>
                <c:pt idx="40">
                  <c:v>734</c:v>
                </c:pt>
                <c:pt idx="41">
                  <c:v>701</c:v>
                </c:pt>
                <c:pt idx="42">
                  <c:v>648</c:v>
                </c:pt>
                <c:pt idx="43">
                  <c:v>772</c:v>
                </c:pt>
                <c:pt idx="44">
                  <c:v>745</c:v>
                </c:pt>
                <c:pt idx="45">
                  <c:v>776</c:v>
                </c:pt>
                <c:pt idx="46">
                  <c:v>682</c:v>
                </c:pt>
                <c:pt idx="47">
                  <c:v>613</c:v>
                </c:pt>
                <c:pt idx="48">
                  <c:v>734</c:v>
                </c:pt>
                <c:pt idx="49">
                  <c:v>773</c:v>
                </c:pt>
                <c:pt idx="50">
                  <c:v>685</c:v>
                </c:pt>
                <c:pt idx="51">
                  <c:v>723</c:v>
                </c:pt>
                <c:pt idx="52">
                  <c:v>738</c:v>
                </c:pt>
                <c:pt idx="53">
                  <c:v>735</c:v>
                </c:pt>
                <c:pt idx="54">
                  <c:v>615</c:v>
                </c:pt>
                <c:pt idx="55">
                  <c:v>697</c:v>
                </c:pt>
                <c:pt idx="56">
                  <c:v>708</c:v>
                </c:pt>
                <c:pt idx="57">
                  <c:v>644</c:v>
                </c:pt>
                <c:pt idx="58">
                  <c:v>700</c:v>
                </c:pt>
                <c:pt idx="59">
                  <c:v>685</c:v>
                </c:pt>
                <c:pt idx="60">
                  <c:v>654</c:v>
                </c:pt>
                <c:pt idx="61">
                  <c:v>637</c:v>
                </c:pt>
                <c:pt idx="62">
                  <c:v>705</c:v>
                </c:pt>
                <c:pt idx="63">
                  <c:v>663</c:v>
                </c:pt>
                <c:pt idx="64">
                  <c:v>735</c:v>
                </c:pt>
                <c:pt idx="65">
                  <c:v>748</c:v>
                </c:pt>
                <c:pt idx="66">
                  <c:v>684</c:v>
                </c:pt>
                <c:pt idx="67">
                  <c:v>665</c:v>
                </c:pt>
                <c:pt idx="68">
                  <c:v>745</c:v>
                </c:pt>
                <c:pt idx="69">
                  <c:v>767</c:v>
                </c:pt>
                <c:pt idx="70">
                  <c:v>719</c:v>
                </c:pt>
                <c:pt idx="71">
                  <c:v>715</c:v>
                </c:pt>
                <c:pt idx="72">
                  <c:v>686</c:v>
                </c:pt>
                <c:pt idx="73">
                  <c:v>669</c:v>
                </c:pt>
                <c:pt idx="74">
                  <c:v>667</c:v>
                </c:pt>
                <c:pt idx="75">
                  <c:v>619</c:v>
                </c:pt>
                <c:pt idx="76">
                  <c:v>645</c:v>
                </c:pt>
                <c:pt idx="77">
                  <c:v>660</c:v>
                </c:pt>
                <c:pt idx="78">
                  <c:v>713</c:v>
                </c:pt>
                <c:pt idx="79">
                  <c:v>712</c:v>
                </c:pt>
                <c:pt idx="80">
                  <c:v>640</c:v>
                </c:pt>
                <c:pt idx="81">
                  <c:v>667</c:v>
                </c:pt>
                <c:pt idx="82">
                  <c:v>654</c:v>
                </c:pt>
                <c:pt idx="83">
                  <c:v>637</c:v>
                </c:pt>
                <c:pt idx="84">
                  <c:v>669</c:v>
                </c:pt>
                <c:pt idx="85">
                  <c:v>656</c:v>
                </c:pt>
                <c:pt idx="86">
                  <c:v>667</c:v>
                </c:pt>
                <c:pt idx="87">
                  <c:v>704</c:v>
                </c:pt>
                <c:pt idx="88">
                  <c:v>731</c:v>
                </c:pt>
                <c:pt idx="89">
                  <c:v>655</c:v>
                </c:pt>
                <c:pt idx="90">
                  <c:v>650</c:v>
                </c:pt>
                <c:pt idx="91">
                  <c:v>713</c:v>
                </c:pt>
                <c:pt idx="92">
                  <c:v>698</c:v>
                </c:pt>
                <c:pt idx="93">
                  <c:v>656</c:v>
                </c:pt>
                <c:pt idx="94">
                  <c:v>650</c:v>
                </c:pt>
                <c:pt idx="95">
                  <c:v>598</c:v>
                </c:pt>
                <c:pt idx="96">
                  <c:v>743</c:v>
                </c:pt>
                <c:pt idx="97">
                  <c:v>688</c:v>
                </c:pt>
                <c:pt idx="98">
                  <c:v>615</c:v>
                </c:pt>
                <c:pt idx="99">
                  <c:v>681</c:v>
                </c:pt>
                <c:pt idx="100">
                  <c:v>610</c:v>
                </c:pt>
                <c:pt idx="101">
                  <c:v>755</c:v>
                </c:pt>
                <c:pt idx="102">
                  <c:v>646</c:v>
                </c:pt>
                <c:pt idx="103">
                  <c:v>619</c:v>
                </c:pt>
                <c:pt idx="104">
                  <c:v>712</c:v>
                </c:pt>
                <c:pt idx="105">
                  <c:v>611</c:v>
                </c:pt>
                <c:pt idx="106">
                  <c:v>700</c:v>
                </c:pt>
                <c:pt idx="107">
                  <c:v>651</c:v>
                </c:pt>
                <c:pt idx="108">
                  <c:v>802</c:v>
                </c:pt>
                <c:pt idx="109">
                  <c:v>612</c:v>
                </c:pt>
                <c:pt idx="110">
                  <c:v>625</c:v>
                </c:pt>
                <c:pt idx="111">
                  <c:v>665</c:v>
                </c:pt>
                <c:pt idx="112">
                  <c:v>633</c:v>
                </c:pt>
                <c:pt idx="113">
                  <c:v>634</c:v>
                </c:pt>
                <c:pt idx="114">
                  <c:v>716</c:v>
                </c:pt>
                <c:pt idx="115">
                  <c:v>618</c:v>
                </c:pt>
                <c:pt idx="116">
                  <c:v>610</c:v>
                </c:pt>
                <c:pt idx="117">
                  <c:v>729</c:v>
                </c:pt>
                <c:pt idx="118">
                  <c:v>634</c:v>
                </c:pt>
                <c:pt idx="119">
                  <c:v>609</c:v>
                </c:pt>
                <c:pt idx="120">
                  <c:v>645</c:v>
                </c:pt>
                <c:pt idx="121">
                  <c:v>634</c:v>
                </c:pt>
                <c:pt idx="122">
                  <c:v>707</c:v>
                </c:pt>
                <c:pt idx="123">
                  <c:v>641</c:v>
                </c:pt>
                <c:pt idx="124">
                  <c:v>651</c:v>
                </c:pt>
                <c:pt idx="125">
                  <c:v>650</c:v>
                </c:pt>
                <c:pt idx="126">
                  <c:v>624</c:v>
                </c:pt>
                <c:pt idx="127">
                  <c:v>619</c:v>
                </c:pt>
                <c:pt idx="128">
                  <c:v>587</c:v>
                </c:pt>
                <c:pt idx="129">
                  <c:v>614</c:v>
                </c:pt>
                <c:pt idx="130">
                  <c:v>570</c:v>
                </c:pt>
                <c:pt idx="131">
                  <c:v>629</c:v>
                </c:pt>
                <c:pt idx="132">
                  <c:v>573</c:v>
                </c:pt>
                <c:pt idx="133">
                  <c:v>613</c:v>
                </c:pt>
                <c:pt idx="134">
                  <c:v>697</c:v>
                </c:pt>
                <c:pt idx="135">
                  <c:v>610</c:v>
                </c:pt>
                <c:pt idx="136">
                  <c:v>614</c:v>
                </c:pt>
                <c:pt idx="137">
                  <c:v>629</c:v>
                </c:pt>
                <c:pt idx="138">
                  <c:v>713</c:v>
                </c:pt>
                <c:pt idx="139">
                  <c:v>602</c:v>
                </c:pt>
                <c:pt idx="140">
                  <c:v>595</c:v>
                </c:pt>
                <c:pt idx="141">
                  <c:v>624</c:v>
                </c:pt>
                <c:pt idx="142">
                  <c:v>619</c:v>
                </c:pt>
                <c:pt idx="143">
                  <c:v>593</c:v>
                </c:pt>
                <c:pt idx="144">
                  <c:v>583</c:v>
                </c:pt>
                <c:pt idx="145">
                  <c:v>513</c:v>
                </c:pt>
                <c:pt idx="146">
                  <c:v>619</c:v>
                </c:pt>
                <c:pt idx="147">
                  <c:v>556</c:v>
                </c:pt>
                <c:pt idx="148">
                  <c:v>513</c:v>
                </c:pt>
                <c:pt idx="149">
                  <c:v>535</c:v>
                </c:pt>
              </c:numCache>
            </c:numRef>
          </c:xVal>
          <c:yVal>
            <c:numRef>
              <c:f>'2010~14 MLB Teams'!$AO$2:$AO$151</c:f>
              <c:numCache>
                <c:formatCode>0.0_ </c:formatCode>
                <c:ptCount val="150"/>
                <c:pt idx="0">
                  <c:v>840.1423186475713</c:v>
                </c:pt>
                <c:pt idx="1">
                  <c:v>801.80571638539402</c:v>
                </c:pt>
                <c:pt idx="2">
                  <c:v>859.80149930911693</c:v>
                </c:pt>
                <c:pt idx="3">
                  <c:v>850.01440205245933</c:v>
                </c:pt>
                <c:pt idx="4">
                  <c:v>792.1789711089757</c:v>
                </c:pt>
                <c:pt idx="5">
                  <c:v>739.25552454079036</c:v>
                </c:pt>
                <c:pt idx="6">
                  <c:v>722.13341804000572</c:v>
                </c:pt>
                <c:pt idx="7">
                  <c:v>790.50614181372646</c:v>
                </c:pt>
                <c:pt idx="8">
                  <c:v>746.92208463192458</c:v>
                </c:pt>
                <c:pt idx="9">
                  <c:v>764.46942136619782</c:v>
                </c:pt>
                <c:pt idx="10">
                  <c:v>749.23602571937386</c:v>
                </c:pt>
                <c:pt idx="11">
                  <c:v>760.0345281225716</c:v>
                </c:pt>
                <c:pt idx="12">
                  <c:v>789.84032335997222</c:v>
                </c:pt>
                <c:pt idx="13">
                  <c:v>793.25974496643414</c:v>
                </c:pt>
                <c:pt idx="14">
                  <c:v>778.321414362822</c:v>
                </c:pt>
                <c:pt idx="15">
                  <c:v>791.36986514650243</c:v>
                </c:pt>
                <c:pt idx="16">
                  <c:v>812.01039119600648</c:v>
                </c:pt>
                <c:pt idx="17">
                  <c:v>702.71142990820306</c:v>
                </c:pt>
                <c:pt idx="18">
                  <c:v>744.78798818760288</c:v>
                </c:pt>
                <c:pt idx="19">
                  <c:v>746.5725598056614</c:v>
                </c:pt>
                <c:pt idx="20">
                  <c:v>769.57670975720771</c:v>
                </c:pt>
                <c:pt idx="21">
                  <c:v>769.34699028160856</c:v>
                </c:pt>
                <c:pt idx="22">
                  <c:v>798.84207368026682</c:v>
                </c:pt>
                <c:pt idx="23">
                  <c:v>742.73029181135394</c:v>
                </c:pt>
                <c:pt idx="24">
                  <c:v>860.71189603641938</c:v>
                </c:pt>
                <c:pt idx="25">
                  <c:v>761.77413948664321</c:v>
                </c:pt>
                <c:pt idx="26">
                  <c:v>689.73171429167871</c:v>
                </c:pt>
                <c:pt idx="27">
                  <c:v>804.12172131981163</c:v>
                </c:pt>
                <c:pt idx="28">
                  <c:v>738.82897278282269</c:v>
                </c:pt>
                <c:pt idx="29">
                  <c:v>775.74385570674497</c:v>
                </c:pt>
                <c:pt idx="30">
                  <c:v>708.19752240274056</c:v>
                </c:pt>
                <c:pt idx="31">
                  <c:v>827.20062863463602</c:v>
                </c:pt>
                <c:pt idx="32">
                  <c:v>726.9939156644474</c:v>
                </c:pt>
                <c:pt idx="33">
                  <c:v>655.78741864948256</c:v>
                </c:pt>
                <c:pt idx="34">
                  <c:v>764.20460159559104</c:v>
                </c:pt>
                <c:pt idx="35">
                  <c:v>774.2957611676128</c:v>
                </c:pt>
                <c:pt idx="36">
                  <c:v>710.79270469276923</c:v>
                </c:pt>
                <c:pt idx="37">
                  <c:v>721.85595685733915</c:v>
                </c:pt>
                <c:pt idx="38">
                  <c:v>701.27686648390943</c:v>
                </c:pt>
                <c:pt idx="39">
                  <c:v>685.15865439355946</c:v>
                </c:pt>
                <c:pt idx="40">
                  <c:v>688.95065092300774</c:v>
                </c:pt>
                <c:pt idx="41">
                  <c:v>742.07992962251285</c:v>
                </c:pt>
                <c:pt idx="42">
                  <c:v>652.40657608955485</c:v>
                </c:pt>
                <c:pt idx="43">
                  <c:v>740.29788150727154</c:v>
                </c:pt>
                <c:pt idx="44">
                  <c:v>647.675476551467</c:v>
                </c:pt>
                <c:pt idx="45">
                  <c:v>740.81505453793295</c:v>
                </c:pt>
                <c:pt idx="46">
                  <c:v>738.99415248194009</c:v>
                </c:pt>
                <c:pt idx="47">
                  <c:v>657.60362960539896</c:v>
                </c:pt>
                <c:pt idx="48">
                  <c:v>739.72777653111143</c:v>
                </c:pt>
                <c:pt idx="49">
                  <c:v>711.85143868634339</c:v>
                </c:pt>
                <c:pt idx="50">
                  <c:v>713.11879117411559</c:v>
                </c:pt>
                <c:pt idx="51">
                  <c:v>708.08837996630302</c:v>
                </c:pt>
                <c:pt idx="52">
                  <c:v>781.02979983780619</c:v>
                </c:pt>
                <c:pt idx="53">
                  <c:v>741.22483961274349</c:v>
                </c:pt>
                <c:pt idx="54">
                  <c:v>645.76679586841931</c:v>
                </c:pt>
                <c:pt idx="55">
                  <c:v>676.77029596015211</c:v>
                </c:pt>
                <c:pt idx="56">
                  <c:v>678.7631376301423</c:v>
                </c:pt>
                <c:pt idx="57">
                  <c:v>679.25681597327753</c:v>
                </c:pt>
                <c:pt idx="58">
                  <c:v>741.99992092694367</c:v>
                </c:pt>
                <c:pt idx="59">
                  <c:v>680.7303275658644</c:v>
                </c:pt>
                <c:pt idx="60">
                  <c:v>661.02844561410313</c:v>
                </c:pt>
                <c:pt idx="61">
                  <c:v>645.89341977500419</c:v>
                </c:pt>
                <c:pt idx="62">
                  <c:v>649.17040155677932</c:v>
                </c:pt>
                <c:pt idx="63">
                  <c:v>710.34996554778729</c:v>
                </c:pt>
                <c:pt idx="64">
                  <c:v>731.6005506813068</c:v>
                </c:pt>
                <c:pt idx="65">
                  <c:v>700.05829988632661</c:v>
                </c:pt>
                <c:pt idx="66">
                  <c:v>689.09242527751076</c:v>
                </c:pt>
                <c:pt idx="67">
                  <c:v>637.45238108344074</c:v>
                </c:pt>
                <c:pt idx="68">
                  <c:v>727.67417980485891</c:v>
                </c:pt>
                <c:pt idx="69">
                  <c:v>727.11732955913533</c:v>
                </c:pt>
                <c:pt idx="70">
                  <c:v>688.28766749634337</c:v>
                </c:pt>
                <c:pt idx="71">
                  <c:v>719.80670827660413</c:v>
                </c:pt>
                <c:pt idx="72">
                  <c:v>705.13154299927419</c:v>
                </c:pt>
                <c:pt idx="73">
                  <c:v>690.25397620620345</c:v>
                </c:pt>
                <c:pt idx="74">
                  <c:v>649.03158671180631</c:v>
                </c:pt>
                <c:pt idx="75">
                  <c:v>686.69643263250532</c:v>
                </c:pt>
                <c:pt idx="76">
                  <c:v>669.55750874300657</c:v>
                </c:pt>
                <c:pt idx="77">
                  <c:v>634.75878882604457</c:v>
                </c:pt>
                <c:pt idx="78">
                  <c:v>709.82658353139118</c:v>
                </c:pt>
                <c:pt idx="79">
                  <c:v>683.17532985922526</c:v>
                </c:pt>
                <c:pt idx="80">
                  <c:v>636.68338297577827</c:v>
                </c:pt>
                <c:pt idx="81">
                  <c:v>676.21655270088456</c:v>
                </c:pt>
                <c:pt idx="82">
                  <c:v>687.93625853429921</c:v>
                </c:pt>
                <c:pt idx="83">
                  <c:v>675.02707873416705</c:v>
                </c:pt>
                <c:pt idx="84">
                  <c:v>668.90712910093396</c:v>
                </c:pt>
                <c:pt idx="85">
                  <c:v>637.6610847624072</c:v>
                </c:pt>
                <c:pt idx="86">
                  <c:v>734.22339125102837</c:v>
                </c:pt>
                <c:pt idx="87">
                  <c:v>679.98450470684827</c:v>
                </c:pt>
                <c:pt idx="88">
                  <c:v>685.55965061642803</c:v>
                </c:pt>
                <c:pt idx="89">
                  <c:v>666.838414698831</c:v>
                </c:pt>
                <c:pt idx="90">
                  <c:v>637.38673072134975</c:v>
                </c:pt>
                <c:pt idx="91">
                  <c:v>703.49714909914496</c:v>
                </c:pt>
                <c:pt idx="92">
                  <c:v>720.75945317553487</c:v>
                </c:pt>
                <c:pt idx="93">
                  <c:v>644.01047165785826</c:v>
                </c:pt>
                <c:pt idx="94">
                  <c:v>674.34024592442688</c:v>
                </c:pt>
                <c:pt idx="95">
                  <c:v>597.85976813194247</c:v>
                </c:pt>
                <c:pt idx="96">
                  <c:v>678.79422321663958</c:v>
                </c:pt>
                <c:pt idx="97">
                  <c:v>688.34688858115362</c:v>
                </c:pt>
                <c:pt idx="98">
                  <c:v>599.62332062378312</c:v>
                </c:pt>
                <c:pt idx="99">
                  <c:v>636.3165588438743</c:v>
                </c:pt>
                <c:pt idx="100">
                  <c:v>601.25075105076098</c:v>
                </c:pt>
                <c:pt idx="101">
                  <c:v>640.48106395089496</c:v>
                </c:pt>
                <c:pt idx="102">
                  <c:v>692.26132433645137</c:v>
                </c:pt>
                <c:pt idx="103">
                  <c:v>616.51477901982969</c:v>
                </c:pt>
                <c:pt idx="104">
                  <c:v>671.08277235959338</c:v>
                </c:pt>
                <c:pt idx="105">
                  <c:v>587.52279247788761</c:v>
                </c:pt>
                <c:pt idx="106">
                  <c:v>702.28750191928373</c:v>
                </c:pt>
                <c:pt idx="107">
                  <c:v>699.00459744424927</c:v>
                </c:pt>
                <c:pt idx="108">
                  <c:v>763.30369383108143</c:v>
                </c:pt>
                <c:pt idx="109">
                  <c:v>684.26781612225386</c:v>
                </c:pt>
                <c:pt idx="110">
                  <c:v>687.09454327377091</c:v>
                </c:pt>
                <c:pt idx="111">
                  <c:v>650.92991564243005</c:v>
                </c:pt>
                <c:pt idx="112">
                  <c:v>630.36086887559543</c:v>
                </c:pt>
                <c:pt idx="113">
                  <c:v>647.86211918458685</c:v>
                </c:pt>
                <c:pt idx="114">
                  <c:v>650.95485827273262</c:v>
                </c:pt>
                <c:pt idx="115">
                  <c:v>621.91453962875971</c:v>
                </c:pt>
                <c:pt idx="116">
                  <c:v>628.6123276299287</c:v>
                </c:pt>
                <c:pt idx="117">
                  <c:v>699.36507058973052</c:v>
                </c:pt>
                <c:pt idx="118">
                  <c:v>676.34274996737884</c:v>
                </c:pt>
                <c:pt idx="119">
                  <c:v>630.47162399408307</c:v>
                </c:pt>
                <c:pt idx="120">
                  <c:v>652.11374799552084</c:v>
                </c:pt>
                <c:pt idx="121">
                  <c:v>580.16776078228793</c:v>
                </c:pt>
                <c:pt idx="122">
                  <c:v>702.73492392017965</c:v>
                </c:pt>
                <c:pt idx="123">
                  <c:v>629.93755542642043</c:v>
                </c:pt>
                <c:pt idx="124">
                  <c:v>613.81983941903684</c:v>
                </c:pt>
                <c:pt idx="125">
                  <c:v>611.64640565681918</c:v>
                </c:pt>
                <c:pt idx="126">
                  <c:v>626.17758084682521</c:v>
                </c:pt>
                <c:pt idx="127">
                  <c:v>605.49907452240473</c:v>
                </c:pt>
                <c:pt idx="128">
                  <c:v>589.76039599820103</c:v>
                </c:pt>
                <c:pt idx="129">
                  <c:v>662.99320769689996</c:v>
                </c:pt>
                <c:pt idx="130">
                  <c:v>595.46754222853428</c:v>
                </c:pt>
                <c:pt idx="131">
                  <c:v>633.8643036389318</c:v>
                </c:pt>
                <c:pt idx="132">
                  <c:v>610.12613594649224</c:v>
                </c:pt>
                <c:pt idx="133">
                  <c:v>600.24495908878635</c:v>
                </c:pt>
                <c:pt idx="134">
                  <c:v>690.52925979281702</c:v>
                </c:pt>
                <c:pt idx="135">
                  <c:v>579.63601736576015</c:v>
                </c:pt>
                <c:pt idx="136">
                  <c:v>591.28151291811378</c:v>
                </c:pt>
                <c:pt idx="137">
                  <c:v>629.52929038539298</c:v>
                </c:pt>
                <c:pt idx="138">
                  <c:v>665.83630664683517</c:v>
                </c:pt>
                <c:pt idx="139">
                  <c:v>587.02739212319693</c:v>
                </c:pt>
                <c:pt idx="140">
                  <c:v>568.47908512561105</c:v>
                </c:pt>
                <c:pt idx="141">
                  <c:v>624.91922014735019</c:v>
                </c:pt>
                <c:pt idx="142">
                  <c:v>618.3928560605566</c:v>
                </c:pt>
                <c:pt idx="143">
                  <c:v>605.29096402543973</c:v>
                </c:pt>
                <c:pt idx="144">
                  <c:v>610.81088174106173</c:v>
                </c:pt>
                <c:pt idx="145">
                  <c:v>558.7542706798198</c:v>
                </c:pt>
                <c:pt idx="146">
                  <c:v>584.82925359611909</c:v>
                </c:pt>
                <c:pt idx="147">
                  <c:v>540.68576208512593</c:v>
                </c:pt>
                <c:pt idx="148">
                  <c:v>542.46822416709813</c:v>
                </c:pt>
                <c:pt idx="149">
                  <c:v>538.55103834232159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4848"/>
        <c:axId val="56256384"/>
      </c:scatterChart>
      <c:valAx>
        <c:axId val="5625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256384"/>
        <c:crosses val="autoZero"/>
        <c:crossBetween val="midCat"/>
      </c:valAx>
      <c:valAx>
        <c:axId val="56256384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56254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'2010~14 MLB Teams'!$AP$1</c:f>
              <c:strCache>
                <c:ptCount val="1"/>
                <c:pt idx="0">
                  <c:v>A.wRC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'2010~14 MLB Teams'!$K$2:$K$151</c:f>
              <c:numCache>
                <c:formatCode>General</c:formatCode>
                <c:ptCount val="150"/>
                <c:pt idx="0">
                  <c:v>796</c:v>
                </c:pt>
                <c:pt idx="1">
                  <c:v>855</c:v>
                </c:pt>
                <c:pt idx="2">
                  <c:v>875</c:v>
                </c:pt>
                <c:pt idx="3">
                  <c:v>853</c:v>
                </c:pt>
                <c:pt idx="4">
                  <c:v>787</c:v>
                </c:pt>
                <c:pt idx="5">
                  <c:v>757</c:v>
                </c:pt>
                <c:pt idx="6">
                  <c:v>755</c:v>
                </c:pt>
                <c:pt idx="7">
                  <c:v>787</c:v>
                </c:pt>
                <c:pt idx="8">
                  <c:v>730</c:v>
                </c:pt>
                <c:pt idx="9">
                  <c:v>767</c:v>
                </c:pt>
                <c:pt idx="10">
                  <c:v>676</c:v>
                </c:pt>
                <c:pt idx="11">
                  <c:v>758</c:v>
                </c:pt>
                <c:pt idx="12">
                  <c:v>762</c:v>
                </c:pt>
                <c:pt idx="13">
                  <c:v>781</c:v>
                </c:pt>
                <c:pt idx="14">
                  <c:v>808</c:v>
                </c:pt>
                <c:pt idx="15">
                  <c:v>790</c:v>
                </c:pt>
                <c:pt idx="16">
                  <c:v>765</c:v>
                </c:pt>
                <c:pt idx="17">
                  <c:v>706</c:v>
                </c:pt>
                <c:pt idx="18">
                  <c:v>718</c:v>
                </c:pt>
                <c:pt idx="19">
                  <c:v>783</c:v>
                </c:pt>
                <c:pt idx="20">
                  <c:v>751</c:v>
                </c:pt>
                <c:pt idx="21">
                  <c:v>726</c:v>
                </c:pt>
                <c:pt idx="22">
                  <c:v>818</c:v>
                </c:pt>
                <c:pt idx="23">
                  <c:v>752</c:v>
                </c:pt>
                <c:pt idx="24">
                  <c:v>859</c:v>
                </c:pt>
                <c:pt idx="25">
                  <c:v>718</c:v>
                </c:pt>
                <c:pt idx="26">
                  <c:v>676</c:v>
                </c:pt>
                <c:pt idx="27">
                  <c:v>804</c:v>
                </c:pt>
                <c:pt idx="28">
                  <c:v>733</c:v>
                </c:pt>
                <c:pt idx="29">
                  <c:v>718</c:v>
                </c:pt>
                <c:pt idx="30">
                  <c:v>649</c:v>
                </c:pt>
                <c:pt idx="31">
                  <c:v>867</c:v>
                </c:pt>
                <c:pt idx="32">
                  <c:v>736</c:v>
                </c:pt>
                <c:pt idx="33">
                  <c:v>651</c:v>
                </c:pt>
                <c:pt idx="34">
                  <c:v>770</c:v>
                </c:pt>
                <c:pt idx="35">
                  <c:v>750</c:v>
                </c:pt>
                <c:pt idx="36">
                  <c:v>730</c:v>
                </c:pt>
                <c:pt idx="37">
                  <c:v>731</c:v>
                </c:pt>
                <c:pt idx="38">
                  <c:v>721</c:v>
                </c:pt>
                <c:pt idx="39">
                  <c:v>629</c:v>
                </c:pt>
                <c:pt idx="40">
                  <c:v>734</c:v>
                </c:pt>
                <c:pt idx="41">
                  <c:v>701</c:v>
                </c:pt>
                <c:pt idx="42">
                  <c:v>648</c:v>
                </c:pt>
                <c:pt idx="43">
                  <c:v>772</c:v>
                </c:pt>
                <c:pt idx="44">
                  <c:v>745</c:v>
                </c:pt>
                <c:pt idx="45">
                  <c:v>776</c:v>
                </c:pt>
                <c:pt idx="46">
                  <c:v>682</c:v>
                </c:pt>
                <c:pt idx="47">
                  <c:v>613</c:v>
                </c:pt>
                <c:pt idx="48">
                  <c:v>734</c:v>
                </c:pt>
                <c:pt idx="49">
                  <c:v>773</c:v>
                </c:pt>
                <c:pt idx="50">
                  <c:v>685</c:v>
                </c:pt>
                <c:pt idx="51">
                  <c:v>723</c:v>
                </c:pt>
                <c:pt idx="52">
                  <c:v>738</c:v>
                </c:pt>
                <c:pt idx="53">
                  <c:v>735</c:v>
                </c:pt>
                <c:pt idx="54">
                  <c:v>615</c:v>
                </c:pt>
                <c:pt idx="55">
                  <c:v>697</c:v>
                </c:pt>
                <c:pt idx="56">
                  <c:v>708</c:v>
                </c:pt>
                <c:pt idx="57">
                  <c:v>644</c:v>
                </c:pt>
                <c:pt idx="58">
                  <c:v>700</c:v>
                </c:pt>
                <c:pt idx="59">
                  <c:v>685</c:v>
                </c:pt>
                <c:pt idx="60">
                  <c:v>654</c:v>
                </c:pt>
                <c:pt idx="61">
                  <c:v>637</c:v>
                </c:pt>
                <c:pt idx="62">
                  <c:v>705</c:v>
                </c:pt>
                <c:pt idx="63">
                  <c:v>663</c:v>
                </c:pt>
                <c:pt idx="64">
                  <c:v>735</c:v>
                </c:pt>
                <c:pt idx="65">
                  <c:v>748</c:v>
                </c:pt>
                <c:pt idx="66">
                  <c:v>684</c:v>
                </c:pt>
                <c:pt idx="67">
                  <c:v>665</c:v>
                </c:pt>
                <c:pt idx="68">
                  <c:v>745</c:v>
                </c:pt>
                <c:pt idx="69">
                  <c:v>767</c:v>
                </c:pt>
                <c:pt idx="70">
                  <c:v>719</c:v>
                </c:pt>
                <c:pt idx="71">
                  <c:v>715</c:v>
                </c:pt>
                <c:pt idx="72">
                  <c:v>686</c:v>
                </c:pt>
                <c:pt idx="73">
                  <c:v>669</c:v>
                </c:pt>
                <c:pt idx="74">
                  <c:v>667</c:v>
                </c:pt>
                <c:pt idx="75">
                  <c:v>619</c:v>
                </c:pt>
                <c:pt idx="76">
                  <c:v>645</c:v>
                </c:pt>
                <c:pt idx="77">
                  <c:v>660</c:v>
                </c:pt>
                <c:pt idx="78">
                  <c:v>713</c:v>
                </c:pt>
                <c:pt idx="79">
                  <c:v>712</c:v>
                </c:pt>
                <c:pt idx="80">
                  <c:v>640</c:v>
                </c:pt>
                <c:pt idx="81">
                  <c:v>667</c:v>
                </c:pt>
                <c:pt idx="82">
                  <c:v>654</c:v>
                </c:pt>
                <c:pt idx="83">
                  <c:v>637</c:v>
                </c:pt>
                <c:pt idx="84">
                  <c:v>669</c:v>
                </c:pt>
                <c:pt idx="85">
                  <c:v>656</c:v>
                </c:pt>
                <c:pt idx="86">
                  <c:v>667</c:v>
                </c:pt>
                <c:pt idx="87">
                  <c:v>704</c:v>
                </c:pt>
                <c:pt idx="88">
                  <c:v>731</c:v>
                </c:pt>
                <c:pt idx="89">
                  <c:v>655</c:v>
                </c:pt>
                <c:pt idx="90">
                  <c:v>650</c:v>
                </c:pt>
                <c:pt idx="91">
                  <c:v>713</c:v>
                </c:pt>
                <c:pt idx="92">
                  <c:v>698</c:v>
                </c:pt>
                <c:pt idx="93">
                  <c:v>656</c:v>
                </c:pt>
                <c:pt idx="94">
                  <c:v>650</c:v>
                </c:pt>
                <c:pt idx="95">
                  <c:v>598</c:v>
                </c:pt>
                <c:pt idx="96">
                  <c:v>743</c:v>
                </c:pt>
                <c:pt idx="97">
                  <c:v>688</c:v>
                </c:pt>
                <c:pt idx="98">
                  <c:v>615</c:v>
                </c:pt>
                <c:pt idx="99">
                  <c:v>681</c:v>
                </c:pt>
                <c:pt idx="100">
                  <c:v>610</c:v>
                </c:pt>
                <c:pt idx="101">
                  <c:v>755</c:v>
                </c:pt>
                <c:pt idx="102">
                  <c:v>646</c:v>
                </c:pt>
                <c:pt idx="103">
                  <c:v>619</c:v>
                </c:pt>
                <c:pt idx="104">
                  <c:v>712</c:v>
                </c:pt>
                <c:pt idx="105">
                  <c:v>611</c:v>
                </c:pt>
                <c:pt idx="106">
                  <c:v>700</c:v>
                </c:pt>
                <c:pt idx="107">
                  <c:v>651</c:v>
                </c:pt>
                <c:pt idx="108">
                  <c:v>802</c:v>
                </c:pt>
                <c:pt idx="109">
                  <c:v>612</c:v>
                </c:pt>
                <c:pt idx="110">
                  <c:v>625</c:v>
                </c:pt>
                <c:pt idx="111">
                  <c:v>665</c:v>
                </c:pt>
                <c:pt idx="112">
                  <c:v>633</c:v>
                </c:pt>
                <c:pt idx="113">
                  <c:v>634</c:v>
                </c:pt>
                <c:pt idx="114">
                  <c:v>716</c:v>
                </c:pt>
                <c:pt idx="115">
                  <c:v>618</c:v>
                </c:pt>
                <c:pt idx="116">
                  <c:v>610</c:v>
                </c:pt>
                <c:pt idx="117">
                  <c:v>729</c:v>
                </c:pt>
                <c:pt idx="118">
                  <c:v>634</c:v>
                </c:pt>
                <c:pt idx="119">
                  <c:v>609</c:v>
                </c:pt>
                <c:pt idx="120">
                  <c:v>645</c:v>
                </c:pt>
                <c:pt idx="121">
                  <c:v>634</c:v>
                </c:pt>
                <c:pt idx="122">
                  <c:v>707</c:v>
                </c:pt>
                <c:pt idx="123">
                  <c:v>641</c:v>
                </c:pt>
                <c:pt idx="124">
                  <c:v>651</c:v>
                </c:pt>
                <c:pt idx="125">
                  <c:v>650</c:v>
                </c:pt>
                <c:pt idx="126">
                  <c:v>624</c:v>
                </c:pt>
                <c:pt idx="127">
                  <c:v>619</c:v>
                </c:pt>
                <c:pt idx="128">
                  <c:v>587</c:v>
                </c:pt>
                <c:pt idx="129">
                  <c:v>614</c:v>
                </c:pt>
                <c:pt idx="130">
                  <c:v>570</c:v>
                </c:pt>
                <c:pt idx="131">
                  <c:v>629</c:v>
                </c:pt>
                <c:pt idx="132">
                  <c:v>573</c:v>
                </c:pt>
                <c:pt idx="133">
                  <c:v>613</c:v>
                </c:pt>
                <c:pt idx="134">
                  <c:v>697</c:v>
                </c:pt>
                <c:pt idx="135">
                  <c:v>610</c:v>
                </c:pt>
                <c:pt idx="136">
                  <c:v>614</c:v>
                </c:pt>
                <c:pt idx="137">
                  <c:v>629</c:v>
                </c:pt>
                <c:pt idx="138">
                  <c:v>713</c:v>
                </c:pt>
                <c:pt idx="139">
                  <c:v>602</c:v>
                </c:pt>
                <c:pt idx="140">
                  <c:v>595</c:v>
                </c:pt>
                <c:pt idx="141">
                  <c:v>624</c:v>
                </c:pt>
                <c:pt idx="142">
                  <c:v>619</c:v>
                </c:pt>
                <c:pt idx="143">
                  <c:v>593</c:v>
                </c:pt>
                <c:pt idx="144">
                  <c:v>583</c:v>
                </c:pt>
                <c:pt idx="145">
                  <c:v>513</c:v>
                </c:pt>
                <c:pt idx="146">
                  <c:v>619</c:v>
                </c:pt>
                <c:pt idx="147">
                  <c:v>556</c:v>
                </c:pt>
                <c:pt idx="148">
                  <c:v>513</c:v>
                </c:pt>
                <c:pt idx="149">
                  <c:v>535</c:v>
                </c:pt>
              </c:numCache>
            </c:numRef>
          </c:xVal>
          <c:yVal>
            <c:numRef>
              <c:f>'2010~14 MLB Teams'!$AP$2:$AP$151</c:f>
              <c:numCache>
                <c:formatCode>0.0_ </c:formatCode>
                <c:ptCount val="150"/>
                <c:pt idx="0">
                  <c:v>839.15297170448343</c:v>
                </c:pt>
                <c:pt idx="1">
                  <c:v>801.3039959747864</c:v>
                </c:pt>
                <c:pt idx="2">
                  <c:v>858.8232121797879</c:v>
                </c:pt>
                <c:pt idx="3">
                  <c:v>848.87025277216992</c:v>
                </c:pt>
                <c:pt idx="4">
                  <c:v>791.73674822230157</c:v>
                </c:pt>
                <c:pt idx="5">
                  <c:v>738.98080595850831</c:v>
                </c:pt>
                <c:pt idx="6">
                  <c:v>721.94694499477635</c:v>
                </c:pt>
                <c:pt idx="7">
                  <c:v>790.27541478666649</c:v>
                </c:pt>
                <c:pt idx="8">
                  <c:v>746.82657615748985</c:v>
                </c:pt>
                <c:pt idx="9">
                  <c:v>764.23806984935618</c:v>
                </c:pt>
                <c:pt idx="10">
                  <c:v>749.1671220811819</c:v>
                </c:pt>
                <c:pt idx="11">
                  <c:v>759.87835916064364</c:v>
                </c:pt>
                <c:pt idx="12">
                  <c:v>789.43236766262976</c:v>
                </c:pt>
                <c:pt idx="13">
                  <c:v>792.96907219014747</c:v>
                </c:pt>
                <c:pt idx="14">
                  <c:v>778.072348727389</c:v>
                </c:pt>
                <c:pt idx="15">
                  <c:v>791.11862722404726</c:v>
                </c:pt>
                <c:pt idx="16">
                  <c:v>811.59302930055139</c:v>
                </c:pt>
                <c:pt idx="17">
                  <c:v>702.66830378475936</c:v>
                </c:pt>
                <c:pt idx="18">
                  <c:v>744.71496614446403</c:v>
                </c:pt>
                <c:pt idx="19">
                  <c:v>746.33902429258137</c:v>
                </c:pt>
                <c:pt idx="20">
                  <c:v>769.47335855096628</c:v>
                </c:pt>
                <c:pt idx="21">
                  <c:v>769.07841246997032</c:v>
                </c:pt>
                <c:pt idx="22">
                  <c:v>798.59846685805735</c:v>
                </c:pt>
                <c:pt idx="23">
                  <c:v>742.644319160956</c:v>
                </c:pt>
                <c:pt idx="24">
                  <c:v>859.87464129960779</c:v>
                </c:pt>
                <c:pt idx="25">
                  <c:v>761.33609544234855</c:v>
                </c:pt>
                <c:pt idx="26">
                  <c:v>689.79249866654573</c:v>
                </c:pt>
                <c:pt idx="27">
                  <c:v>803.66985278774632</c:v>
                </c:pt>
                <c:pt idx="28">
                  <c:v>738.68457687312991</c:v>
                </c:pt>
                <c:pt idx="29">
                  <c:v>775.53339090920224</c:v>
                </c:pt>
                <c:pt idx="30">
                  <c:v>708.13348763619911</c:v>
                </c:pt>
                <c:pt idx="31">
                  <c:v>826.47604446421747</c:v>
                </c:pt>
                <c:pt idx="32">
                  <c:v>726.98836023342915</c:v>
                </c:pt>
                <c:pt idx="33">
                  <c:v>655.7861337491488</c:v>
                </c:pt>
                <c:pt idx="34">
                  <c:v>764.10035920613905</c:v>
                </c:pt>
                <c:pt idx="35">
                  <c:v>774.16457852902317</c:v>
                </c:pt>
                <c:pt idx="36">
                  <c:v>710.73960351305914</c:v>
                </c:pt>
                <c:pt idx="37">
                  <c:v>721.84845826618277</c:v>
                </c:pt>
                <c:pt idx="38">
                  <c:v>701.26551725395495</c:v>
                </c:pt>
                <c:pt idx="39">
                  <c:v>685.15405083211749</c:v>
                </c:pt>
                <c:pt idx="40">
                  <c:v>689.04200199157833</c:v>
                </c:pt>
                <c:pt idx="41">
                  <c:v>742.02087977013559</c:v>
                </c:pt>
                <c:pt idx="42">
                  <c:v>652.50998520152973</c:v>
                </c:pt>
                <c:pt idx="43">
                  <c:v>740.2813216123584</c:v>
                </c:pt>
                <c:pt idx="44">
                  <c:v>647.96479821918138</c:v>
                </c:pt>
                <c:pt idx="45">
                  <c:v>740.76612817750402</c:v>
                </c:pt>
                <c:pt idx="46">
                  <c:v>738.73973536231165</c:v>
                </c:pt>
                <c:pt idx="47">
                  <c:v>658.4275324604198</c:v>
                </c:pt>
                <c:pt idx="48">
                  <c:v>739.65159336246518</c:v>
                </c:pt>
                <c:pt idx="49">
                  <c:v>711.78265485109796</c:v>
                </c:pt>
                <c:pt idx="50">
                  <c:v>713.10011054997722</c:v>
                </c:pt>
                <c:pt idx="51">
                  <c:v>707.98065546602902</c:v>
                </c:pt>
                <c:pt idx="52">
                  <c:v>780.82247802117763</c:v>
                </c:pt>
                <c:pt idx="53">
                  <c:v>741.15647453607733</c:v>
                </c:pt>
                <c:pt idx="54">
                  <c:v>646.64229849768924</c:v>
                </c:pt>
                <c:pt idx="55">
                  <c:v>677.11997399259474</c:v>
                </c:pt>
                <c:pt idx="56">
                  <c:v>678.83323792434521</c:v>
                </c:pt>
                <c:pt idx="57">
                  <c:v>679.26895167607108</c:v>
                </c:pt>
                <c:pt idx="58">
                  <c:v>741.82565439647499</c:v>
                </c:pt>
                <c:pt idx="59">
                  <c:v>680.98314579830685</c:v>
                </c:pt>
                <c:pt idx="60">
                  <c:v>661.35753432708657</c:v>
                </c:pt>
                <c:pt idx="61">
                  <c:v>645.89450027454404</c:v>
                </c:pt>
                <c:pt idx="62">
                  <c:v>649.21055664998028</c:v>
                </c:pt>
                <c:pt idx="63">
                  <c:v>710.34663307733831</c:v>
                </c:pt>
                <c:pt idx="64">
                  <c:v>731.57862177703555</c:v>
                </c:pt>
                <c:pt idx="65">
                  <c:v>700.05790507258132</c:v>
                </c:pt>
                <c:pt idx="66">
                  <c:v>689.19056311478187</c:v>
                </c:pt>
                <c:pt idx="67">
                  <c:v>637.5764828808226</c:v>
                </c:pt>
                <c:pt idx="68">
                  <c:v>727.53166200735529</c:v>
                </c:pt>
                <c:pt idx="69">
                  <c:v>727.00344111196318</c:v>
                </c:pt>
                <c:pt idx="70">
                  <c:v>688.51120152461363</c:v>
                </c:pt>
                <c:pt idx="71">
                  <c:v>719.67736728840771</c:v>
                </c:pt>
                <c:pt idx="72">
                  <c:v>705.0597712662875</c:v>
                </c:pt>
                <c:pt idx="73">
                  <c:v>690.2295287446459</c:v>
                </c:pt>
                <c:pt idx="74">
                  <c:v>649.56070087573505</c:v>
                </c:pt>
                <c:pt idx="75">
                  <c:v>686.63963424658004</c:v>
                </c:pt>
                <c:pt idx="76">
                  <c:v>669.55618531825201</c:v>
                </c:pt>
                <c:pt idx="77">
                  <c:v>634.90860716875477</c:v>
                </c:pt>
                <c:pt idx="78">
                  <c:v>709.82552465871822</c:v>
                </c:pt>
                <c:pt idx="79">
                  <c:v>683.17093814253838</c:v>
                </c:pt>
                <c:pt idx="80">
                  <c:v>637.02988682974024</c:v>
                </c:pt>
                <c:pt idx="81">
                  <c:v>676.57151638131916</c:v>
                </c:pt>
                <c:pt idx="82">
                  <c:v>687.94280259438199</c:v>
                </c:pt>
                <c:pt idx="83">
                  <c:v>675.19946904173139</c:v>
                </c:pt>
                <c:pt idx="84">
                  <c:v>669.26387799844827</c:v>
                </c:pt>
                <c:pt idx="85">
                  <c:v>637.94107580667242</c:v>
                </c:pt>
                <c:pt idx="86">
                  <c:v>734.18421702651779</c:v>
                </c:pt>
                <c:pt idx="87">
                  <c:v>680.02730963535532</c:v>
                </c:pt>
                <c:pt idx="88">
                  <c:v>685.55961526606109</c:v>
                </c:pt>
                <c:pt idx="89">
                  <c:v>667.32358370665588</c:v>
                </c:pt>
                <c:pt idx="90">
                  <c:v>637.4790862649794</c:v>
                </c:pt>
                <c:pt idx="91">
                  <c:v>703.51523288535054</c:v>
                </c:pt>
                <c:pt idx="92">
                  <c:v>720.70930880016817</c:v>
                </c:pt>
                <c:pt idx="93">
                  <c:v>645.61423054120132</c:v>
                </c:pt>
                <c:pt idx="94">
                  <c:v>674.52464402310864</c:v>
                </c:pt>
                <c:pt idx="95">
                  <c:v>599.92751523296636</c:v>
                </c:pt>
                <c:pt idx="96">
                  <c:v>678.94514664561189</c:v>
                </c:pt>
                <c:pt idx="97">
                  <c:v>688.33273665939771</c:v>
                </c:pt>
                <c:pt idx="98">
                  <c:v>600.96814155178322</c:v>
                </c:pt>
                <c:pt idx="99">
                  <c:v>638.00760407786868</c:v>
                </c:pt>
                <c:pt idx="100">
                  <c:v>602.75729812575707</c:v>
                </c:pt>
                <c:pt idx="101">
                  <c:v>641.86436401282174</c:v>
                </c:pt>
                <c:pt idx="102">
                  <c:v>692.36603574417688</c:v>
                </c:pt>
                <c:pt idx="103">
                  <c:v>618.0818747243909</c:v>
                </c:pt>
                <c:pt idx="104">
                  <c:v>671.5130223985301</c:v>
                </c:pt>
                <c:pt idx="105">
                  <c:v>592.00824557157512</c:v>
                </c:pt>
                <c:pt idx="106">
                  <c:v>702.28694401769769</c:v>
                </c:pt>
                <c:pt idx="107">
                  <c:v>699.00446881864787</c:v>
                </c:pt>
                <c:pt idx="108">
                  <c:v>763.20628144648117</c:v>
                </c:pt>
                <c:pt idx="109">
                  <c:v>684.25177274575901</c:v>
                </c:pt>
                <c:pt idx="110">
                  <c:v>687.16604275365796</c:v>
                </c:pt>
                <c:pt idx="111">
                  <c:v>652.21502079857896</c:v>
                </c:pt>
                <c:pt idx="112">
                  <c:v>630.60287646299116</c:v>
                </c:pt>
                <c:pt idx="113">
                  <c:v>648.12584605230302</c:v>
                </c:pt>
                <c:pt idx="114">
                  <c:v>651.80025423661073</c:v>
                </c:pt>
                <c:pt idx="115">
                  <c:v>622.977445668516</c:v>
                </c:pt>
                <c:pt idx="116">
                  <c:v>629.81881871404983</c:v>
                </c:pt>
                <c:pt idx="117">
                  <c:v>699.32359758473422</c:v>
                </c:pt>
                <c:pt idx="118">
                  <c:v>676.33990357266623</c:v>
                </c:pt>
                <c:pt idx="119">
                  <c:v>632.05461368399983</c:v>
                </c:pt>
                <c:pt idx="120">
                  <c:v>652.60334042903537</c:v>
                </c:pt>
                <c:pt idx="121">
                  <c:v>581.93353780054917</c:v>
                </c:pt>
                <c:pt idx="122">
                  <c:v>702.7277035240611</c:v>
                </c:pt>
                <c:pt idx="123">
                  <c:v>631.64085009325504</c:v>
                </c:pt>
                <c:pt idx="124">
                  <c:v>616.08667868174996</c:v>
                </c:pt>
                <c:pt idx="125">
                  <c:v>612.804706143354</c:v>
                </c:pt>
                <c:pt idx="126">
                  <c:v>627.63519511333618</c:v>
                </c:pt>
                <c:pt idx="127">
                  <c:v>607.11672719924252</c:v>
                </c:pt>
                <c:pt idx="128">
                  <c:v>593.77462667349698</c:v>
                </c:pt>
                <c:pt idx="129">
                  <c:v>663.13006024633535</c:v>
                </c:pt>
                <c:pt idx="130">
                  <c:v>598.87421929361119</c:v>
                </c:pt>
                <c:pt idx="131">
                  <c:v>633.99133209955312</c:v>
                </c:pt>
                <c:pt idx="132">
                  <c:v>610.904182471583</c:v>
                </c:pt>
                <c:pt idx="133">
                  <c:v>603.07322490941715</c:v>
                </c:pt>
                <c:pt idx="134">
                  <c:v>690.54537063808823</c:v>
                </c:pt>
                <c:pt idx="135">
                  <c:v>582.5185550025609</c:v>
                </c:pt>
                <c:pt idx="136">
                  <c:v>593.14248543844667</c:v>
                </c:pt>
                <c:pt idx="137">
                  <c:v>629.95206007114564</c:v>
                </c:pt>
                <c:pt idx="138">
                  <c:v>666.50228118410178</c:v>
                </c:pt>
                <c:pt idx="139">
                  <c:v>589.81683499551423</c:v>
                </c:pt>
                <c:pt idx="140">
                  <c:v>570.97587946022622</c:v>
                </c:pt>
                <c:pt idx="141">
                  <c:v>626.08267870088832</c:v>
                </c:pt>
                <c:pt idx="142">
                  <c:v>620.06177106088808</c:v>
                </c:pt>
                <c:pt idx="143">
                  <c:v>607.86770076685161</c:v>
                </c:pt>
                <c:pt idx="144">
                  <c:v>613.26883322067124</c:v>
                </c:pt>
                <c:pt idx="145">
                  <c:v>565.90922794719052</c:v>
                </c:pt>
                <c:pt idx="146">
                  <c:v>589.65531418968362</c:v>
                </c:pt>
                <c:pt idx="147">
                  <c:v>548.1134241380505</c:v>
                </c:pt>
                <c:pt idx="148">
                  <c:v>548.63019556296592</c:v>
                </c:pt>
                <c:pt idx="149">
                  <c:v>542.80316978476822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5824"/>
        <c:axId val="56287616"/>
      </c:scatterChart>
      <c:valAx>
        <c:axId val="562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287616"/>
        <c:crosses val="autoZero"/>
        <c:crossBetween val="midCat"/>
      </c:valAx>
      <c:valAx>
        <c:axId val="56287616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56285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1</xdr:row>
      <xdr:rowOff>0</xdr:rowOff>
    </xdr:from>
    <xdr:to>
      <xdr:col>54</xdr:col>
      <xdr:colOff>548640</xdr:colOff>
      <xdr:row>13</xdr:row>
      <xdr:rowOff>91440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0</xdr:colOff>
      <xdr:row>15</xdr:row>
      <xdr:rowOff>0</xdr:rowOff>
    </xdr:from>
    <xdr:to>
      <xdr:col>54</xdr:col>
      <xdr:colOff>548640</xdr:colOff>
      <xdr:row>27</xdr:row>
      <xdr:rowOff>91440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1"/>
  <sheetViews>
    <sheetView tabSelected="1" topLeftCell="AC1" workbookViewId="0">
      <selection activeCell="AU11" sqref="AU11"/>
    </sheetView>
  </sheetViews>
  <sheetFormatPr defaultRowHeight="17.399999999999999" x14ac:dyDescent="0.4"/>
  <cols>
    <col min="1" max="40" width="8.796875" style="1"/>
    <col min="41" max="46" width="8.796875" style="4"/>
  </cols>
  <sheetData>
    <row r="1" spans="1:47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59</v>
      </c>
      <c r="AB1" s="1" t="s">
        <v>59</v>
      </c>
      <c r="AC1" s="1" t="s">
        <v>60</v>
      </c>
      <c r="AD1" s="1" t="s">
        <v>61</v>
      </c>
      <c r="AE1" s="1" t="s">
        <v>62</v>
      </c>
      <c r="AF1" s="1" t="s">
        <v>63</v>
      </c>
      <c r="AG1" s="1" t="s">
        <v>64</v>
      </c>
      <c r="AH1" s="1" t="s">
        <v>65</v>
      </c>
      <c r="AI1" s="1" t="s">
        <v>66</v>
      </c>
      <c r="AJ1" s="1" t="s">
        <v>56</v>
      </c>
      <c r="AK1" s="1" t="s">
        <v>68</v>
      </c>
      <c r="AL1" s="1" t="s">
        <v>69</v>
      </c>
      <c r="AM1" s="1" t="s">
        <v>70</v>
      </c>
      <c r="AN1" s="1" t="s">
        <v>71</v>
      </c>
      <c r="AO1" s="1" t="s">
        <v>96</v>
      </c>
      <c r="AP1" s="1" t="s">
        <v>97</v>
      </c>
      <c r="AQ1" s="4">
        <v>1</v>
      </c>
      <c r="AR1" s="4">
        <v>2</v>
      </c>
      <c r="AS1" s="4" t="s">
        <v>100</v>
      </c>
    </row>
    <row r="2" spans="1:47" x14ac:dyDescent="0.4">
      <c r="A2" s="1">
        <v>2013</v>
      </c>
      <c r="B2" s="1" t="s">
        <v>21</v>
      </c>
      <c r="C2" s="1">
        <v>1858</v>
      </c>
      <c r="D2" s="1">
        <v>5735</v>
      </c>
      <c r="E2" s="1">
        <v>6388</v>
      </c>
      <c r="F2" s="1">
        <v>1625</v>
      </c>
      <c r="G2" s="1">
        <v>1134</v>
      </c>
      <c r="H2" s="1">
        <v>292</v>
      </c>
      <c r="I2" s="1">
        <v>23</v>
      </c>
      <c r="J2" s="1">
        <v>176</v>
      </c>
      <c r="K2" s="1">
        <v>796</v>
      </c>
      <c r="L2" s="1">
        <v>767</v>
      </c>
      <c r="M2" s="1">
        <v>531</v>
      </c>
      <c r="N2" s="1">
        <v>40</v>
      </c>
      <c r="O2" s="1">
        <v>1073</v>
      </c>
      <c r="P2" s="1">
        <v>43</v>
      </c>
      <c r="Q2" s="1">
        <v>47</v>
      </c>
      <c r="R2" s="1">
        <v>32</v>
      </c>
      <c r="S2" s="1">
        <v>147</v>
      </c>
      <c r="T2" s="1">
        <v>35</v>
      </c>
      <c r="U2" s="1">
        <v>20</v>
      </c>
      <c r="V2" s="1">
        <f>IF(OR(G2="",H2="",I2="",J2=""),"",(G2+H2*2+I2*3+J2*4))</f>
        <v>2491</v>
      </c>
      <c r="W2" s="2">
        <f>IF(OR(D2="",D2=0,F2=""),"",(F2/D2))</f>
        <v>0.28334786399302531</v>
      </c>
      <c r="X2" s="2">
        <f>IF(OR(D2="",D2=0,F2="",M2="",P2="",Q2="",(D2+M2+P2+Q2)=0),"",((F2+M2+P2)/(D2+M2+P2+Q2)))</f>
        <v>0.34597230962869729</v>
      </c>
      <c r="Y2" s="2">
        <f>IF(OR(D2="",D2=0,V2=""),"",(V2/D2))</f>
        <v>0.43435047951176986</v>
      </c>
      <c r="Z2" s="2">
        <f>IF(OR(X2="",Y2=""),"",(X2+Y2))</f>
        <v>0.78032278914046715</v>
      </c>
      <c r="AA2" s="2">
        <f t="shared" ref="AA2:AA33" si="0">((M2-N2)+P2+G2+H2+I2+J2)/(D2+M2-N2+P2+Q2)</f>
        <v>0.34183027232425583</v>
      </c>
      <c r="AB2" s="2">
        <f>VLOOKUP($A2,Constants!$A$2:$AI$6,23,FALSE)</f>
        <v>0.31379523916534663</v>
      </c>
      <c r="AC2" s="2">
        <f>VLOOKUP($A2,Constants!$A$2:$AI$6,24,FALSE)</f>
        <v>1.276807374556703</v>
      </c>
      <c r="AD2" s="2">
        <f>VLOOKUP($A2,Constants!$A$2:$AI$6,25,FALSE)</f>
        <v>0.69002638226032553</v>
      </c>
      <c r="AE2" s="2">
        <f>VLOOKUP($A2,Constants!$A$2:$AI$6,26,FALSE)</f>
        <v>0.72194656662424317</v>
      </c>
      <c r="AF2" s="2">
        <f>VLOOKUP($A2,Constants!$A$2:$AI$6,27,FALSE)</f>
        <v>0.88793152531661457</v>
      </c>
      <c r="AG2" s="2">
        <f>VLOOKUP($A2,Constants!$A$2:$AI$6,28,FALSE)</f>
        <v>1.2709737376836254</v>
      </c>
      <c r="AH2" s="2">
        <f>VLOOKUP($A2,Constants!$A$2:$AI$6,29,FALSE)</f>
        <v>1.6157117288139353</v>
      </c>
      <c r="AI2" s="2">
        <f>VLOOKUP($A2,Constants!$A$2:$AI$6,30,FALSE)</f>
        <v>2.1013255635447305</v>
      </c>
      <c r="AJ2" s="2">
        <f>VLOOKUP($A2,Constants!$A$2:$AI$6,31,FALSE)</f>
        <v>0.10956169911236362</v>
      </c>
      <c r="AK2" s="2">
        <f>VLOOKUP($A2,Constants!$A$2:$AI$6,32,FALSE)</f>
        <v>1.2282412528481768</v>
      </c>
      <c r="AL2" s="2">
        <f>VLOOKUP($A2,Constants!$A$2:$AI$6,33,FALSE)</f>
        <v>2.130502526736918</v>
      </c>
      <c r="AM2" s="2">
        <f>VLOOKUP($A2,Constants!$A$2:$AI$6,34,FALSE)</f>
        <v>0.32408126522478498</v>
      </c>
      <c r="AN2" s="2">
        <f>VLOOKUP($A2,Constants!$A$2:$AI$6,35,FALSE)</f>
        <v>1.1629379282817152</v>
      </c>
      <c r="AO2" s="5">
        <f t="shared" ref="AO2:AO33" si="1">IF(OR(AA2="",AB2="",AC2=0,AC2=0,AJ2=""),"",E2*(((AA2-AB2)/AC2+AJ2)))</f>
        <v>840.1423186475713</v>
      </c>
      <c r="AP2" s="5">
        <f>IF(AA2="","",IF(AA2&lt;=AB2,E2*(EXP(AK2*AA2^AL2)-1),E2*(2-EXP(AM2*(AI2-AA2)^AN2))))</f>
        <v>839.15297170448343</v>
      </c>
      <c r="AQ2" s="4">
        <f>(K2-AO2)^2</f>
        <v>1948.5442955837211</v>
      </c>
      <c r="AR2" s="4">
        <f>(K2-AP2)^2</f>
        <v>1862.1789669279478</v>
      </c>
      <c r="AS2" s="4">
        <f>AVERAGE(K:K)</f>
        <v>687.66</v>
      </c>
    </row>
    <row r="3" spans="1:47" x14ac:dyDescent="0.4">
      <c r="A3" s="1">
        <v>2011</v>
      </c>
      <c r="B3" s="1" t="s">
        <v>22</v>
      </c>
      <c r="C3" s="1">
        <v>1767</v>
      </c>
      <c r="D3" s="1">
        <v>5659</v>
      </c>
      <c r="E3" s="1">
        <v>6261</v>
      </c>
      <c r="F3" s="1">
        <v>1599</v>
      </c>
      <c r="G3" s="1">
        <v>1047</v>
      </c>
      <c r="H3" s="1">
        <v>310</v>
      </c>
      <c r="I3" s="1">
        <v>32</v>
      </c>
      <c r="J3" s="1">
        <v>210</v>
      </c>
      <c r="K3" s="1">
        <v>855</v>
      </c>
      <c r="L3" s="1">
        <v>807</v>
      </c>
      <c r="M3" s="1">
        <v>475</v>
      </c>
      <c r="N3" s="1">
        <v>35</v>
      </c>
      <c r="O3" s="1">
        <v>930</v>
      </c>
      <c r="P3" s="1">
        <v>39</v>
      </c>
      <c r="Q3" s="1">
        <v>49</v>
      </c>
      <c r="R3" s="1">
        <v>39</v>
      </c>
      <c r="S3" s="1">
        <v>135</v>
      </c>
      <c r="T3" s="1">
        <v>143</v>
      </c>
      <c r="U3" s="1">
        <v>45</v>
      </c>
      <c r="V3" s="1">
        <f t="shared" ref="V3:V66" si="2">IF(OR(G3="",H3="",I3="",J3=""),"",(G3+H3*2+I3*3+J3*4))</f>
        <v>2603</v>
      </c>
      <c r="W3" s="2">
        <f t="shared" ref="W3:W66" si="3">IF(OR(D3="",D3=0,F3=""),"",(F3/D3))</f>
        <v>0.28255875596395125</v>
      </c>
      <c r="X3" s="2">
        <f t="shared" ref="X3:X66" si="4">IF(OR(D3="",D3=0,F3="",M3="",P3="",Q3="",(D3+M3+P3+Q3)=0),"",((F3+M3+P3)/(D3+M3+P3+Q3)))</f>
        <v>0.33960141433622631</v>
      </c>
      <c r="Y3" s="2">
        <f t="shared" ref="Y3:Y66" si="5">IF(OR(D3="",D3=0,V3=""),"",(V3/D3))</f>
        <v>0.45997526064675737</v>
      </c>
      <c r="Z3" s="2">
        <f t="shared" ref="Z3:Z66" si="6">IF(OR(X3="",Y3=""),"",(X3+Y3))</f>
        <v>0.79957667498298368</v>
      </c>
      <c r="AA3" s="2">
        <f t="shared" si="0"/>
        <v>0.33586552448682722</v>
      </c>
      <c r="AB3" s="2">
        <f>VLOOKUP($A3,Constants!$A$2:$AI$6,23,FALSE)</f>
        <v>0.31597191750767878</v>
      </c>
      <c r="AC3" s="2">
        <f>VLOOKUP($A3,Constants!$A$2:$AI$6,24,FALSE)</f>
        <v>1.264161343392616</v>
      </c>
      <c r="AD3" s="2">
        <f>VLOOKUP($A3,Constants!$A$2:$AI$6,25,FALSE)</f>
        <v>0.69439627576010876</v>
      </c>
      <c r="AE3" s="2">
        <f>VLOOKUP($A3,Constants!$A$2:$AI$6,26,FALSE)</f>
        <v>0.72600030934492421</v>
      </c>
      <c r="AF3" s="2">
        <f>VLOOKUP($A3,Constants!$A$2:$AI$6,27,FALSE)</f>
        <v>0.89034128398596424</v>
      </c>
      <c r="AG3" s="2">
        <f>VLOOKUP($A3,Constants!$A$2:$AI$6,28,FALSE)</f>
        <v>1.2695896870037491</v>
      </c>
      <c r="AH3" s="2">
        <f>VLOOKUP($A3,Constants!$A$2:$AI$6,29,FALSE)</f>
        <v>1.6109132497197556</v>
      </c>
      <c r="AI3" s="2">
        <f>VLOOKUP($A3,Constants!$A$2:$AI$6,30,FALSE)</f>
        <v>2.0857977982573415</v>
      </c>
      <c r="AJ3" s="2">
        <f>VLOOKUP($A3,Constants!$A$2:$AI$6,31,FALSE)</f>
        <v>0.11232691840535507</v>
      </c>
      <c r="AK3" s="2">
        <f>VLOOKUP($A3,Constants!$A$2:$AI$6,32,FALSE)</f>
        <v>1.2114736472894483</v>
      </c>
      <c r="AL3" s="2">
        <f>VLOOKUP($A3,Constants!$A$2:$AI$6,33,FALSE)</f>
        <v>2.1108188330408901</v>
      </c>
      <c r="AM3" s="2">
        <f>VLOOKUP($A3,Constants!$A$2:$AI$6,34,FALSE)</f>
        <v>0.32628272411395753</v>
      </c>
      <c r="AN3" s="2">
        <f>VLOOKUP($A3,Constants!$A$2:$AI$6,35,FALSE)</f>
        <v>1.1673247856953355</v>
      </c>
      <c r="AO3" s="5">
        <f t="shared" si="1"/>
        <v>801.80571638539402</v>
      </c>
      <c r="AP3" s="5">
        <f t="shared" ref="AP3:AP66" si="7">IF(AA3="","",IF(AA3&lt;=AB3,E3*(EXP(AK3*AA3^AL3)-1),E3*(2-EXP(AM3*(AI3-AA3)^AN3))))</f>
        <v>801.3039959747864</v>
      </c>
      <c r="AQ3" s="4">
        <f t="shared" ref="AQ3:AQ66" si="8">(K3-AO3)^2</f>
        <v>2829.6318092711381</v>
      </c>
      <c r="AR3" s="4">
        <f t="shared" ref="AR3:AR66" si="9">(K3-AP3)^2</f>
        <v>2883.2608482757546</v>
      </c>
    </row>
    <row r="4" spans="1:47" x14ac:dyDescent="0.4">
      <c r="A4" s="1">
        <v>2011</v>
      </c>
      <c r="B4" s="1" t="s">
        <v>23</v>
      </c>
      <c r="C4" s="1">
        <v>1803</v>
      </c>
      <c r="D4" s="1">
        <v>5710</v>
      </c>
      <c r="E4" s="1">
        <v>6414</v>
      </c>
      <c r="F4" s="1">
        <v>1600</v>
      </c>
      <c r="G4" s="1">
        <v>1010</v>
      </c>
      <c r="H4" s="1">
        <v>352</v>
      </c>
      <c r="I4" s="1">
        <v>35</v>
      </c>
      <c r="J4" s="1">
        <v>203</v>
      </c>
      <c r="K4" s="1">
        <v>875</v>
      </c>
      <c r="L4" s="1">
        <v>842</v>
      </c>
      <c r="M4" s="1">
        <v>578</v>
      </c>
      <c r="N4" s="1">
        <v>52</v>
      </c>
      <c r="O4" s="1">
        <v>1108</v>
      </c>
      <c r="P4" s="1">
        <v>50</v>
      </c>
      <c r="Q4" s="1">
        <v>50</v>
      </c>
      <c r="R4" s="1">
        <v>22</v>
      </c>
      <c r="S4" s="1">
        <v>136</v>
      </c>
      <c r="T4" s="1">
        <v>102</v>
      </c>
      <c r="U4" s="1">
        <v>42</v>
      </c>
      <c r="V4" s="1">
        <f t="shared" si="2"/>
        <v>2631</v>
      </c>
      <c r="W4" s="2">
        <f t="shared" si="3"/>
        <v>0.28021015761821366</v>
      </c>
      <c r="X4" s="2">
        <f t="shared" si="4"/>
        <v>0.34877896055103319</v>
      </c>
      <c r="Y4" s="2">
        <f t="shared" si="5"/>
        <v>0.46077057793345011</v>
      </c>
      <c r="Z4" s="2">
        <f t="shared" si="6"/>
        <v>0.8095495384844833</v>
      </c>
      <c r="AA4" s="2">
        <f t="shared" si="0"/>
        <v>0.34343434343434343</v>
      </c>
      <c r="AB4" s="2">
        <f>VLOOKUP($A4,Constants!$A$2:$AI$6,23,FALSE)</f>
        <v>0.31597191750767878</v>
      </c>
      <c r="AC4" s="2">
        <f>VLOOKUP($A4,Constants!$A$2:$AI$6,24,FALSE)</f>
        <v>1.264161343392616</v>
      </c>
      <c r="AD4" s="2">
        <f>VLOOKUP($A4,Constants!$A$2:$AI$6,25,FALSE)</f>
        <v>0.69439627576010876</v>
      </c>
      <c r="AE4" s="2">
        <f>VLOOKUP($A4,Constants!$A$2:$AI$6,26,FALSE)</f>
        <v>0.72600030934492421</v>
      </c>
      <c r="AF4" s="2">
        <f>VLOOKUP($A4,Constants!$A$2:$AI$6,27,FALSE)</f>
        <v>0.89034128398596424</v>
      </c>
      <c r="AG4" s="2">
        <f>VLOOKUP($A4,Constants!$A$2:$AI$6,28,FALSE)</f>
        <v>1.2695896870037491</v>
      </c>
      <c r="AH4" s="2">
        <f>VLOOKUP($A4,Constants!$A$2:$AI$6,29,FALSE)</f>
        <v>1.6109132497197556</v>
      </c>
      <c r="AI4" s="2">
        <f>VLOOKUP($A4,Constants!$A$2:$AI$6,30,FALSE)</f>
        <v>2.0857977982573415</v>
      </c>
      <c r="AJ4" s="2">
        <f>VLOOKUP($A4,Constants!$A$2:$AI$6,31,FALSE)</f>
        <v>0.11232691840535507</v>
      </c>
      <c r="AK4" s="2">
        <f>VLOOKUP($A4,Constants!$A$2:$AI$6,32,FALSE)</f>
        <v>1.2114736472894483</v>
      </c>
      <c r="AL4" s="2">
        <f>VLOOKUP($A4,Constants!$A$2:$AI$6,33,FALSE)</f>
        <v>2.1108188330408901</v>
      </c>
      <c r="AM4" s="2">
        <f>VLOOKUP($A4,Constants!$A$2:$AI$6,34,FALSE)</f>
        <v>0.32628272411395753</v>
      </c>
      <c r="AN4" s="2">
        <f>VLOOKUP($A4,Constants!$A$2:$AI$6,35,FALSE)</f>
        <v>1.1673247856953355</v>
      </c>
      <c r="AO4" s="5">
        <f t="shared" si="1"/>
        <v>859.80149930911693</v>
      </c>
      <c r="AP4" s="5">
        <f t="shared" si="7"/>
        <v>858.8232121797879</v>
      </c>
      <c r="AQ4" s="4">
        <f t="shared" si="8"/>
        <v>230.99442325077302</v>
      </c>
      <c r="AR4" s="4">
        <f t="shared" si="9"/>
        <v>261.6884641801625</v>
      </c>
      <c r="AT4" s="4" t="s">
        <v>98</v>
      </c>
      <c r="AU4" s="6">
        <f>SQRT(AVERAGE(AQ:AQ))/AS2</f>
        <v>4.8134873272129869E-2</v>
      </c>
    </row>
    <row r="5" spans="1:47" x14ac:dyDescent="0.4">
      <c r="A5" s="1">
        <v>2013</v>
      </c>
      <c r="B5" s="1" t="s">
        <v>23</v>
      </c>
      <c r="C5" s="1">
        <v>1815</v>
      </c>
      <c r="D5" s="1">
        <v>5651</v>
      </c>
      <c r="E5" s="1">
        <v>6382</v>
      </c>
      <c r="F5" s="1">
        <v>1566</v>
      </c>
      <c r="G5" s="1">
        <v>996</v>
      </c>
      <c r="H5" s="1">
        <v>363</v>
      </c>
      <c r="I5" s="1">
        <v>29</v>
      </c>
      <c r="J5" s="1">
        <v>178</v>
      </c>
      <c r="K5" s="1">
        <v>853</v>
      </c>
      <c r="L5" s="1">
        <v>819</v>
      </c>
      <c r="M5" s="1">
        <v>581</v>
      </c>
      <c r="N5" s="1">
        <v>51</v>
      </c>
      <c r="O5" s="1">
        <v>1308</v>
      </c>
      <c r="P5" s="1">
        <v>72</v>
      </c>
      <c r="Q5" s="1">
        <v>50</v>
      </c>
      <c r="R5" s="1">
        <v>24</v>
      </c>
      <c r="S5" s="1">
        <v>137</v>
      </c>
      <c r="T5" s="1">
        <v>123</v>
      </c>
      <c r="U5" s="1">
        <v>19</v>
      </c>
      <c r="V5" s="1">
        <f t="shared" si="2"/>
        <v>2521</v>
      </c>
      <c r="W5" s="2">
        <f t="shared" si="3"/>
        <v>0.2771190939656698</v>
      </c>
      <c r="X5" s="2">
        <f t="shared" si="4"/>
        <v>0.34922883223166512</v>
      </c>
      <c r="Y5" s="2">
        <f t="shared" si="5"/>
        <v>0.44611573172889751</v>
      </c>
      <c r="Z5" s="2">
        <f t="shared" si="6"/>
        <v>0.79534456396056263</v>
      </c>
      <c r="AA5" s="2">
        <f t="shared" si="0"/>
        <v>0.3439631921307314</v>
      </c>
      <c r="AB5" s="2">
        <f>VLOOKUP($A5,Constants!$A$2:$AI$6,23,FALSE)</f>
        <v>0.31379523916534663</v>
      </c>
      <c r="AC5" s="2">
        <f>VLOOKUP($A5,Constants!$A$2:$AI$6,24,FALSE)</f>
        <v>1.276807374556703</v>
      </c>
      <c r="AD5" s="2">
        <f>VLOOKUP($A5,Constants!$A$2:$AI$6,25,FALSE)</f>
        <v>0.69002638226032553</v>
      </c>
      <c r="AE5" s="2">
        <f>VLOOKUP($A5,Constants!$A$2:$AI$6,26,FALSE)</f>
        <v>0.72194656662424317</v>
      </c>
      <c r="AF5" s="2">
        <f>VLOOKUP($A5,Constants!$A$2:$AI$6,27,FALSE)</f>
        <v>0.88793152531661457</v>
      </c>
      <c r="AG5" s="2">
        <f>VLOOKUP($A5,Constants!$A$2:$AI$6,28,FALSE)</f>
        <v>1.2709737376836254</v>
      </c>
      <c r="AH5" s="2">
        <f>VLOOKUP($A5,Constants!$A$2:$AI$6,29,FALSE)</f>
        <v>1.6157117288139353</v>
      </c>
      <c r="AI5" s="2">
        <f>VLOOKUP($A5,Constants!$A$2:$AI$6,30,FALSE)</f>
        <v>2.1013255635447305</v>
      </c>
      <c r="AJ5" s="2">
        <f>VLOOKUP($A5,Constants!$A$2:$AI$6,31,FALSE)</f>
        <v>0.10956169911236362</v>
      </c>
      <c r="AK5" s="2">
        <f>VLOOKUP($A5,Constants!$A$2:$AI$6,32,FALSE)</f>
        <v>1.2282412528481768</v>
      </c>
      <c r="AL5" s="2">
        <f>VLOOKUP($A5,Constants!$A$2:$AI$6,33,FALSE)</f>
        <v>2.130502526736918</v>
      </c>
      <c r="AM5" s="2">
        <f>VLOOKUP($A5,Constants!$A$2:$AI$6,34,FALSE)</f>
        <v>0.32408126522478498</v>
      </c>
      <c r="AN5" s="2">
        <f>VLOOKUP($A5,Constants!$A$2:$AI$6,35,FALSE)</f>
        <v>1.1629379282817152</v>
      </c>
      <c r="AO5" s="5">
        <f t="shared" si="1"/>
        <v>850.01440205245933</v>
      </c>
      <c r="AP5" s="5">
        <f t="shared" si="7"/>
        <v>848.87025277216992</v>
      </c>
      <c r="AQ5" s="4">
        <f t="shared" si="8"/>
        <v>8.9137951043590515</v>
      </c>
      <c r="AR5" s="4">
        <f t="shared" si="9"/>
        <v>17.054812165770233</v>
      </c>
      <c r="AT5" s="4" t="s">
        <v>99</v>
      </c>
      <c r="AU5" s="6">
        <f>SQRT(AVERAGE(AR:AR))/AS2</f>
        <v>4.802180671849824E-2</v>
      </c>
    </row>
    <row r="6" spans="1:47" x14ac:dyDescent="0.4">
      <c r="A6" s="1">
        <v>2011</v>
      </c>
      <c r="B6" s="1" t="s">
        <v>21</v>
      </c>
      <c r="C6" s="1">
        <v>1909</v>
      </c>
      <c r="D6" s="1">
        <v>5563</v>
      </c>
      <c r="E6" s="1">
        <v>6231</v>
      </c>
      <c r="F6" s="1">
        <v>1540</v>
      </c>
      <c r="G6" s="1">
        <v>1040</v>
      </c>
      <c r="H6" s="1">
        <v>297</v>
      </c>
      <c r="I6" s="1">
        <v>34</v>
      </c>
      <c r="J6" s="1">
        <v>169</v>
      </c>
      <c r="K6" s="1">
        <v>787</v>
      </c>
      <c r="L6" s="1">
        <v>750</v>
      </c>
      <c r="M6" s="1">
        <v>521</v>
      </c>
      <c r="N6" s="1">
        <v>47</v>
      </c>
      <c r="O6" s="1">
        <v>1143</v>
      </c>
      <c r="P6" s="1">
        <v>39</v>
      </c>
      <c r="Q6" s="1">
        <v>58</v>
      </c>
      <c r="R6" s="1">
        <v>50</v>
      </c>
      <c r="S6" s="1">
        <v>142</v>
      </c>
      <c r="T6" s="1">
        <v>49</v>
      </c>
      <c r="U6" s="1">
        <v>20</v>
      </c>
      <c r="V6" s="1">
        <f t="shared" si="2"/>
        <v>2412</v>
      </c>
      <c r="W6" s="2">
        <f t="shared" si="3"/>
        <v>0.2768290490742405</v>
      </c>
      <c r="X6" s="2">
        <f t="shared" si="4"/>
        <v>0.33975084937712347</v>
      </c>
      <c r="Y6" s="2">
        <f t="shared" si="5"/>
        <v>0.43357900413445982</v>
      </c>
      <c r="Z6" s="2">
        <f t="shared" si="6"/>
        <v>0.77332985351158334</v>
      </c>
      <c r="AA6" s="2">
        <f t="shared" si="0"/>
        <v>0.33469188131724814</v>
      </c>
      <c r="AB6" s="2">
        <f>VLOOKUP($A6,Constants!$A$2:$AI$6,23,FALSE)</f>
        <v>0.31597191750767878</v>
      </c>
      <c r="AC6" s="2">
        <f>VLOOKUP($A6,Constants!$A$2:$AI$6,24,FALSE)</f>
        <v>1.264161343392616</v>
      </c>
      <c r="AD6" s="2">
        <f>VLOOKUP($A6,Constants!$A$2:$AI$6,25,FALSE)</f>
        <v>0.69439627576010876</v>
      </c>
      <c r="AE6" s="2">
        <f>VLOOKUP($A6,Constants!$A$2:$AI$6,26,FALSE)</f>
        <v>0.72600030934492421</v>
      </c>
      <c r="AF6" s="2">
        <f>VLOOKUP($A6,Constants!$A$2:$AI$6,27,FALSE)</f>
        <v>0.89034128398596424</v>
      </c>
      <c r="AG6" s="2">
        <f>VLOOKUP($A6,Constants!$A$2:$AI$6,28,FALSE)</f>
        <v>1.2695896870037491</v>
      </c>
      <c r="AH6" s="2">
        <f>VLOOKUP($A6,Constants!$A$2:$AI$6,29,FALSE)</f>
        <v>1.6109132497197556</v>
      </c>
      <c r="AI6" s="2">
        <f>VLOOKUP($A6,Constants!$A$2:$AI$6,30,FALSE)</f>
        <v>2.0857977982573415</v>
      </c>
      <c r="AJ6" s="2">
        <f>VLOOKUP($A6,Constants!$A$2:$AI$6,31,FALSE)</f>
        <v>0.11232691840535507</v>
      </c>
      <c r="AK6" s="2">
        <f>VLOOKUP($A6,Constants!$A$2:$AI$6,32,FALSE)</f>
        <v>1.2114736472894483</v>
      </c>
      <c r="AL6" s="2">
        <f>VLOOKUP($A6,Constants!$A$2:$AI$6,33,FALSE)</f>
        <v>2.1108188330408901</v>
      </c>
      <c r="AM6" s="2">
        <f>VLOOKUP($A6,Constants!$A$2:$AI$6,34,FALSE)</f>
        <v>0.32628272411395753</v>
      </c>
      <c r="AN6" s="2">
        <f>VLOOKUP($A6,Constants!$A$2:$AI$6,35,FALSE)</f>
        <v>1.1673247856953355</v>
      </c>
      <c r="AO6" s="5">
        <f t="shared" si="1"/>
        <v>792.1789711089757</v>
      </c>
      <c r="AP6" s="5">
        <f t="shared" si="7"/>
        <v>791.73674822230157</v>
      </c>
      <c r="AQ6" s="4">
        <f t="shared" si="8"/>
        <v>26.821741747605014</v>
      </c>
      <c r="AR6" s="4">
        <f t="shared" si="9"/>
        <v>22.436783721477095</v>
      </c>
    </row>
    <row r="7" spans="1:47" x14ac:dyDescent="0.4">
      <c r="A7" s="1">
        <v>2014</v>
      </c>
      <c r="B7" s="1" t="s">
        <v>21</v>
      </c>
      <c r="C7" s="1">
        <v>1961</v>
      </c>
      <c r="D7" s="1">
        <v>5630</v>
      </c>
      <c r="E7" s="1">
        <v>6202</v>
      </c>
      <c r="F7" s="1">
        <v>1557</v>
      </c>
      <c r="G7" s="1">
        <v>1051</v>
      </c>
      <c r="H7" s="1">
        <v>325</v>
      </c>
      <c r="I7" s="1">
        <v>26</v>
      </c>
      <c r="J7" s="1">
        <v>155</v>
      </c>
      <c r="K7" s="1">
        <v>757</v>
      </c>
      <c r="L7" s="1">
        <v>731</v>
      </c>
      <c r="M7" s="1">
        <v>443</v>
      </c>
      <c r="N7" s="1">
        <v>51</v>
      </c>
      <c r="O7" s="1">
        <v>1144</v>
      </c>
      <c r="P7" s="1">
        <v>44</v>
      </c>
      <c r="Q7" s="1">
        <v>61</v>
      </c>
      <c r="R7" s="1">
        <v>24</v>
      </c>
      <c r="S7" s="1">
        <v>137</v>
      </c>
      <c r="T7" s="1">
        <v>106</v>
      </c>
      <c r="U7" s="1">
        <v>41</v>
      </c>
      <c r="V7" s="1">
        <f t="shared" si="2"/>
        <v>2399</v>
      </c>
      <c r="W7" s="2">
        <f t="shared" si="3"/>
        <v>0.27655417406749555</v>
      </c>
      <c r="X7" s="2">
        <f t="shared" si="4"/>
        <v>0.3308514082227258</v>
      </c>
      <c r="Y7" s="2">
        <f t="shared" si="5"/>
        <v>0.42611012433392542</v>
      </c>
      <c r="Z7" s="2">
        <f t="shared" si="6"/>
        <v>0.75696153255665122</v>
      </c>
      <c r="AA7" s="2">
        <f t="shared" si="0"/>
        <v>0.32528154072139709</v>
      </c>
      <c r="AB7" s="2">
        <f>VLOOKUP($A7,Constants!$A$2:$AI$6,23,FALSE)</f>
        <v>0.3099515365128318</v>
      </c>
      <c r="AC7" s="2">
        <f>VLOOKUP($A7,Constants!$A$2:$AI$6,24,FALSE)</f>
        <v>1.3038455044940069</v>
      </c>
      <c r="AD7" s="2">
        <f>VLOOKUP($A7,Constants!$A$2:$AI$6,25,FALSE)</f>
        <v>0.68941052846333761</v>
      </c>
      <c r="AE7" s="2">
        <f>VLOOKUP($A7,Constants!$A$2:$AI$6,26,FALSE)</f>
        <v>0.72200666607568775</v>
      </c>
      <c r="AF7" s="2">
        <f>VLOOKUP($A7,Constants!$A$2:$AI$6,27,FALSE)</f>
        <v>0.8915065816599087</v>
      </c>
      <c r="AG7" s="2">
        <f>VLOOKUP($A7,Constants!$A$2:$AI$6,28,FALSE)</f>
        <v>1.2826602330081107</v>
      </c>
      <c r="AH7" s="2">
        <f>VLOOKUP($A7,Constants!$A$2:$AI$6,29,FALSE)</f>
        <v>1.6346985192214927</v>
      </c>
      <c r="AI7" s="2">
        <f>VLOOKUP($A7,Constants!$A$2:$AI$6,30,FALSE)</f>
        <v>2.1353352428044414</v>
      </c>
      <c r="AJ7" s="2">
        <f>VLOOKUP($A7,Constants!$A$2:$AI$6,31,FALSE)</f>
        <v>0.10743878039232743</v>
      </c>
      <c r="AK7" s="2">
        <f>VLOOKUP($A7,Constants!$A$2:$AI$6,32,FALSE)</f>
        <v>1.1991075934703359</v>
      </c>
      <c r="AL7" s="2">
        <f>VLOOKUP($A7,Constants!$A$2:$AI$6,33,FALSE)</f>
        <v>2.1034643740319066</v>
      </c>
      <c r="AM7" s="2">
        <f>VLOOKUP($A7,Constants!$A$2:$AI$6,34,FALSE)</f>
        <v>0.31747544223246543</v>
      </c>
      <c r="AN7" s="2">
        <f>VLOOKUP($A7,Constants!$A$2:$AI$6,35,FALSE)</f>
        <v>1.1595897155302428</v>
      </c>
      <c r="AO7" s="5">
        <f t="shared" si="1"/>
        <v>739.25552454079036</v>
      </c>
      <c r="AP7" s="5">
        <f t="shared" si="7"/>
        <v>738.98080595850831</v>
      </c>
      <c r="AQ7" s="4">
        <f t="shared" si="8"/>
        <v>314.8664093224931</v>
      </c>
      <c r="AR7" s="4">
        <f t="shared" si="9"/>
        <v>324.69135390492954</v>
      </c>
    </row>
    <row r="8" spans="1:47" x14ac:dyDescent="0.4">
      <c r="A8" s="1">
        <v>2014</v>
      </c>
      <c r="B8" s="1" t="s">
        <v>24</v>
      </c>
      <c r="C8" s="1">
        <v>2120</v>
      </c>
      <c r="D8" s="1">
        <v>5612</v>
      </c>
      <c r="E8" s="1">
        <v>6164</v>
      </c>
      <c r="F8" s="1">
        <v>1551</v>
      </c>
      <c r="G8" s="1">
        <v>1017</v>
      </c>
      <c r="H8" s="1">
        <v>307</v>
      </c>
      <c r="I8" s="1">
        <v>41</v>
      </c>
      <c r="J8" s="1">
        <v>186</v>
      </c>
      <c r="K8" s="1">
        <v>755</v>
      </c>
      <c r="L8" s="1">
        <v>721</v>
      </c>
      <c r="M8" s="1">
        <v>397</v>
      </c>
      <c r="N8" s="1">
        <v>39</v>
      </c>
      <c r="O8" s="1">
        <v>1281</v>
      </c>
      <c r="P8" s="1">
        <v>48</v>
      </c>
      <c r="Q8" s="1">
        <v>48</v>
      </c>
      <c r="R8" s="1">
        <v>59</v>
      </c>
      <c r="S8" s="1">
        <v>121</v>
      </c>
      <c r="T8" s="1">
        <v>85</v>
      </c>
      <c r="U8" s="1">
        <v>48</v>
      </c>
      <c r="V8" s="1">
        <f t="shared" si="2"/>
        <v>2498</v>
      </c>
      <c r="W8" s="2">
        <f t="shared" si="3"/>
        <v>0.27637205987170349</v>
      </c>
      <c r="X8" s="2">
        <f t="shared" si="4"/>
        <v>0.32694512694512695</v>
      </c>
      <c r="Y8" s="2">
        <f t="shared" si="5"/>
        <v>0.44511760513186027</v>
      </c>
      <c r="Z8" s="2">
        <f t="shared" si="6"/>
        <v>0.77206273207698728</v>
      </c>
      <c r="AA8" s="2">
        <f t="shared" si="0"/>
        <v>0.32261787009561488</v>
      </c>
      <c r="AB8" s="2">
        <f>VLOOKUP($A8,Constants!$A$2:$AI$6,23,FALSE)</f>
        <v>0.3099515365128318</v>
      </c>
      <c r="AC8" s="2">
        <f>VLOOKUP($A8,Constants!$A$2:$AI$6,24,FALSE)</f>
        <v>1.3038455044940069</v>
      </c>
      <c r="AD8" s="2">
        <f>VLOOKUP($A8,Constants!$A$2:$AI$6,25,FALSE)</f>
        <v>0.68941052846333761</v>
      </c>
      <c r="AE8" s="2">
        <f>VLOOKUP($A8,Constants!$A$2:$AI$6,26,FALSE)</f>
        <v>0.72200666607568775</v>
      </c>
      <c r="AF8" s="2">
        <f>VLOOKUP($A8,Constants!$A$2:$AI$6,27,FALSE)</f>
        <v>0.8915065816599087</v>
      </c>
      <c r="AG8" s="2">
        <f>VLOOKUP($A8,Constants!$A$2:$AI$6,28,FALSE)</f>
        <v>1.2826602330081107</v>
      </c>
      <c r="AH8" s="2">
        <f>VLOOKUP($A8,Constants!$A$2:$AI$6,29,FALSE)</f>
        <v>1.6346985192214927</v>
      </c>
      <c r="AI8" s="2">
        <f>VLOOKUP($A8,Constants!$A$2:$AI$6,30,FALSE)</f>
        <v>2.1353352428044414</v>
      </c>
      <c r="AJ8" s="2">
        <f>VLOOKUP($A8,Constants!$A$2:$AI$6,31,FALSE)</f>
        <v>0.10743878039232743</v>
      </c>
      <c r="AK8" s="2">
        <f>VLOOKUP($A8,Constants!$A$2:$AI$6,32,FALSE)</f>
        <v>1.1991075934703359</v>
      </c>
      <c r="AL8" s="2">
        <f>VLOOKUP($A8,Constants!$A$2:$AI$6,33,FALSE)</f>
        <v>2.1034643740319066</v>
      </c>
      <c r="AM8" s="2">
        <f>VLOOKUP($A8,Constants!$A$2:$AI$6,34,FALSE)</f>
        <v>0.31747544223246543</v>
      </c>
      <c r="AN8" s="2">
        <f>VLOOKUP($A8,Constants!$A$2:$AI$6,35,FALSE)</f>
        <v>1.1595897155302428</v>
      </c>
      <c r="AO8" s="5">
        <f t="shared" si="1"/>
        <v>722.13341804000572</v>
      </c>
      <c r="AP8" s="5">
        <f t="shared" si="7"/>
        <v>721.94694499477635</v>
      </c>
      <c r="AQ8" s="4">
        <f t="shared" si="8"/>
        <v>1080.2122097330214</v>
      </c>
      <c r="AR8" s="4">
        <f t="shared" si="9"/>
        <v>1092.5044451783406</v>
      </c>
    </row>
    <row r="9" spans="1:47" x14ac:dyDescent="0.4">
      <c r="A9" s="1">
        <v>2010</v>
      </c>
      <c r="B9" s="1" t="s">
        <v>22</v>
      </c>
      <c r="C9" s="1">
        <v>1925</v>
      </c>
      <c r="D9" s="1">
        <v>5635</v>
      </c>
      <c r="E9" s="1">
        <v>6302</v>
      </c>
      <c r="F9" s="1">
        <v>1556</v>
      </c>
      <c r="G9" s="1">
        <v>1101</v>
      </c>
      <c r="H9" s="1">
        <v>268</v>
      </c>
      <c r="I9" s="1">
        <v>25</v>
      </c>
      <c r="J9" s="1">
        <v>162</v>
      </c>
      <c r="K9" s="1">
        <v>787</v>
      </c>
      <c r="L9" s="1">
        <v>740</v>
      </c>
      <c r="M9" s="1">
        <v>511</v>
      </c>
      <c r="N9" s="1">
        <v>37</v>
      </c>
      <c r="O9" s="1">
        <v>986</v>
      </c>
      <c r="P9" s="1">
        <v>45</v>
      </c>
      <c r="Q9" s="1">
        <v>54</v>
      </c>
      <c r="R9" s="1">
        <v>53</v>
      </c>
      <c r="S9" s="1">
        <v>129</v>
      </c>
      <c r="T9" s="1">
        <v>123</v>
      </c>
      <c r="U9" s="1">
        <v>48</v>
      </c>
      <c r="V9" s="1">
        <f t="shared" si="2"/>
        <v>2360</v>
      </c>
      <c r="W9" s="2">
        <f t="shared" si="3"/>
        <v>0.276131322094055</v>
      </c>
      <c r="X9" s="2">
        <f t="shared" si="4"/>
        <v>0.33819055244195356</v>
      </c>
      <c r="Y9" s="2">
        <f t="shared" si="5"/>
        <v>0.41881100266193433</v>
      </c>
      <c r="Z9" s="2">
        <f t="shared" si="6"/>
        <v>0.75700155510388789</v>
      </c>
      <c r="AA9" s="2">
        <f t="shared" si="0"/>
        <v>0.33424613402061853</v>
      </c>
      <c r="AB9" s="2">
        <f>VLOOKUP($A9,Constants!$A$2:$AI$6,23,FALSE)</f>
        <v>0.32098596558422016</v>
      </c>
      <c r="AC9" s="2">
        <f>VLOOKUP($A9,Constants!$A$2:$AI$6,24,FALSE)</f>
        <v>1.2506962281491565</v>
      </c>
      <c r="AD9" s="2">
        <f>VLOOKUP($A9,Constants!$A$2:$AI$6,25,FALSE)</f>
        <v>0.70121471642379218</v>
      </c>
      <c r="AE9" s="2">
        <f>VLOOKUP($A9,Constants!$A$2:$AI$6,26,FALSE)</f>
        <v>0.73248212212752117</v>
      </c>
      <c r="AF9" s="2">
        <f>VLOOKUP($A9,Constants!$A$2:$AI$6,27,FALSE)</f>
        <v>0.89507263178691154</v>
      </c>
      <c r="AG9" s="2">
        <f>VLOOKUP($A9,Constants!$A$2:$AI$6,28,FALSE)</f>
        <v>1.2702815002316585</v>
      </c>
      <c r="AH9" s="2">
        <f>VLOOKUP($A9,Constants!$A$2:$AI$6,29,FALSE)</f>
        <v>1.6079694818319308</v>
      </c>
      <c r="AI9" s="2">
        <f>VLOOKUP($A9,Constants!$A$2:$AI$6,30,FALSE)</f>
        <v>2.071960684993039</v>
      </c>
      <c r="AJ9" s="2">
        <f>VLOOKUP($A9,Constants!$A$2:$AI$6,31,FALSE)</f>
        <v>0.11483511449558886</v>
      </c>
      <c r="AK9" s="2">
        <f>VLOOKUP($A9,Constants!$A$2:$AI$6,32,FALSE)</f>
        <v>1.2060869949739947</v>
      </c>
      <c r="AL9" s="2">
        <f>VLOOKUP($A9,Constants!$A$2:$AI$6,33,FALSE)</f>
        <v>2.1177173430342862</v>
      </c>
      <c r="AM9" s="2">
        <f>VLOOKUP($A9,Constants!$A$2:$AI$6,34,FALSE)</f>
        <v>0.32895683426004935</v>
      </c>
      <c r="AN9" s="2">
        <f>VLOOKUP($A9,Constants!$A$2:$AI$6,35,FALSE)</f>
        <v>1.1713291809097841</v>
      </c>
      <c r="AO9" s="5">
        <f t="shared" si="1"/>
        <v>790.50614181372646</v>
      </c>
      <c r="AP9" s="5">
        <f t="shared" si="7"/>
        <v>790.27541478666649</v>
      </c>
      <c r="AQ9" s="4">
        <f t="shared" si="8"/>
        <v>12.293030417961058</v>
      </c>
      <c r="AR9" s="4">
        <f t="shared" si="9"/>
        <v>10.728342024713475</v>
      </c>
    </row>
    <row r="10" spans="1:47" x14ac:dyDescent="0.4">
      <c r="A10" s="1">
        <v>2011</v>
      </c>
      <c r="B10" s="1" t="s">
        <v>25</v>
      </c>
      <c r="C10" s="1">
        <v>1804</v>
      </c>
      <c r="D10" s="1">
        <v>5672</v>
      </c>
      <c r="E10" s="1">
        <v>6267</v>
      </c>
      <c r="F10" s="1">
        <v>1560</v>
      </c>
      <c r="G10" s="1">
        <v>1065</v>
      </c>
      <c r="H10" s="1">
        <v>325</v>
      </c>
      <c r="I10" s="1">
        <v>41</v>
      </c>
      <c r="J10" s="1">
        <v>129</v>
      </c>
      <c r="K10" s="1">
        <v>730</v>
      </c>
      <c r="L10" s="1">
        <v>705</v>
      </c>
      <c r="M10" s="1">
        <v>442</v>
      </c>
      <c r="N10" s="1">
        <v>37</v>
      </c>
      <c r="O10" s="1">
        <v>1006</v>
      </c>
      <c r="P10" s="1">
        <v>39</v>
      </c>
      <c r="Q10" s="1">
        <v>57</v>
      </c>
      <c r="R10" s="1">
        <v>55</v>
      </c>
      <c r="S10" s="1">
        <v>122</v>
      </c>
      <c r="T10" s="1">
        <v>153</v>
      </c>
      <c r="U10" s="1">
        <v>58</v>
      </c>
      <c r="V10" s="1">
        <f t="shared" si="2"/>
        <v>2354</v>
      </c>
      <c r="W10" s="2">
        <f t="shared" si="3"/>
        <v>0.27503526093088859</v>
      </c>
      <c r="X10" s="2">
        <f t="shared" si="4"/>
        <v>0.3286634460547504</v>
      </c>
      <c r="Y10" s="2">
        <f t="shared" si="5"/>
        <v>0.41502115655853317</v>
      </c>
      <c r="Z10" s="2">
        <f t="shared" si="6"/>
        <v>0.74368460261328351</v>
      </c>
      <c r="AA10" s="2">
        <f t="shared" si="0"/>
        <v>0.32463955937145633</v>
      </c>
      <c r="AB10" s="2">
        <f>VLOOKUP($A10,Constants!$A$2:$AI$6,23,FALSE)</f>
        <v>0.31597191750767878</v>
      </c>
      <c r="AC10" s="2">
        <f>VLOOKUP($A10,Constants!$A$2:$AI$6,24,FALSE)</f>
        <v>1.264161343392616</v>
      </c>
      <c r="AD10" s="2">
        <f>VLOOKUP($A10,Constants!$A$2:$AI$6,25,FALSE)</f>
        <v>0.69439627576010876</v>
      </c>
      <c r="AE10" s="2">
        <f>VLOOKUP($A10,Constants!$A$2:$AI$6,26,FALSE)</f>
        <v>0.72600030934492421</v>
      </c>
      <c r="AF10" s="2">
        <f>VLOOKUP($A10,Constants!$A$2:$AI$6,27,FALSE)</f>
        <v>0.89034128398596424</v>
      </c>
      <c r="AG10" s="2">
        <f>VLOOKUP($A10,Constants!$A$2:$AI$6,28,FALSE)</f>
        <v>1.2695896870037491</v>
      </c>
      <c r="AH10" s="2">
        <f>VLOOKUP($A10,Constants!$A$2:$AI$6,29,FALSE)</f>
        <v>1.6109132497197556</v>
      </c>
      <c r="AI10" s="2">
        <f>VLOOKUP($A10,Constants!$A$2:$AI$6,30,FALSE)</f>
        <v>2.0857977982573415</v>
      </c>
      <c r="AJ10" s="2">
        <f>VLOOKUP($A10,Constants!$A$2:$AI$6,31,FALSE)</f>
        <v>0.11232691840535507</v>
      </c>
      <c r="AK10" s="2">
        <f>VLOOKUP($A10,Constants!$A$2:$AI$6,32,FALSE)</f>
        <v>1.2114736472894483</v>
      </c>
      <c r="AL10" s="2">
        <f>VLOOKUP($A10,Constants!$A$2:$AI$6,33,FALSE)</f>
        <v>2.1108188330408901</v>
      </c>
      <c r="AM10" s="2">
        <f>VLOOKUP($A10,Constants!$A$2:$AI$6,34,FALSE)</f>
        <v>0.32628272411395753</v>
      </c>
      <c r="AN10" s="2">
        <f>VLOOKUP($A10,Constants!$A$2:$AI$6,35,FALSE)</f>
        <v>1.1673247856953355</v>
      </c>
      <c r="AO10" s="5">
        <f t="shared" si="1"/>
        <v>746.92208463192458</v>
      </c>
      <c r="AP10" s="5">
        <f t="shared" si="7"/>
        <v>746.82657615748985</v>
      </c>
      <c r="AQ10" s="4">
        <f t="shared" si="8"/>
        <v>286.35694829001795</v>
      </c>
      <c r="AR10" s="4">
        <f t="shared" si="9"/>
        <v>283.13366518380599</v>
      </c>
    </row>
    <row r="11" spans="1:47" x14ac:dyDescent="0.4">
      <c r="A11" s="1">
        <v>2012</v>
      </c>
      <c r="B11" s="1" t="s">
        <v>26</v>
      </c>
      <c r="C11" s="1">
        <v>1847</v>
      </c>
      <c r="D11" s="1">
        <v>5536</v>
      </c>
      <c r="E11" s="1">
        <v>6121</v>
      </c>
      <c r="F11" s="1">
        <v>1518</v>
      </c>
      <c r="G11" s="1">
        <v>1036</v>
      </c>
      <c r="H11" s="1">
        <v>273</v>
      </c>
      <c r="I11" s="1">
        <v>22</v>
      </c>
      <c r="J11" s="1">
        <v>187</v>
      </c>
      <c r="K11" s="1">
        <v>767</v>
      </c>
      <c r="L11" s="1">
        <v>732</v>
      </c>
      <c r="M11" s="1">
        <v>449</v>
      </c>
      <c r="N11" s="1">
        <v>29</v>
      </c>
      <c r="O11" s="1">
        <v>1113</v>
      </c>
      <c r="P11" s="1">
        <v>47</v>
      </c>
      <c r="Q11" s="1">
        <v>41</v>
      </c>
      <c r="R11" s="1">
        <v>47</v>
      </c>
      <c r="S11" s="1">
        <v>138</v>
      </c>
      <c r="T11" s="1">
        <v>134</v>
      </c>
      <c r="U11" s="1">
        <v>33</v>
      </c>
      <c r="V11" s="1">
        <f t="shared" si="2"/>
        <v>2396</v>
      </c>
      <c r="W11" s="2">
        <f t="shared" si="3"/>
        <v>0.27420520231213874</v>
      </c>
      <c r="X11" s="2">
        <f t="shared" si="4"/>
        <v>0.33163181294253252</v>
      </c>
      <c r="Y11" s="2">
        <f t="shared" si="5"/>
        <v>0.43280346820809251</v>
      </c>
      <c r="Z11" s="2">
        <f t="shared" si="6"/>
        <v>0.76443528115062498</v>
      </c>
      <c r="AA11" s="2">
        <f t="shared" si="0"/>
        <v>0.32842488418266047</v>
      </c>
      <c r="AB11" s="2">
        <f>VLOOKUP($A11,Constants!$A$2:$AI$6,23,FALSE)</f>
        <v>0.31500038541586373</v>
      </c>
      <c r="AC11" s="2">
        <f>VLOOKUP($A11,Constants!$A$2:$AI$6,24,FALSE)</f>
        <v>1.2451903412633971</v>
      </c>
      <c r="AD11" s="2">
        <f>VLOOKUP($A11,Constants!$A$2:$AI$6,25,FALSE)</f>
        <v>0.69053384667460882</v>
      </c>
      <c r="AE11" s="2">
        <f>VLOOKUP($A11,Constants!$A$2:$AI$6,26,FALSE)</f>
        <v>0.72166360520619355</v>
      </c>
      <c r="AF11" s="2">
        <f>VLOOKUP($A11,Constants!$A$2:$AI$6,27,FALSE)</f>
        <v>0.88353834957043531</v>
      </c>
      <c r="AG11" s="2">
        <f>VLOOKUP($A11,Constants!$A$2:$AI$6,28,FALSE)</f>
        <v>1.2570954519494544</v>
      </c>
      <c r="AH11" s="2">
        <f>VLOOKUP($A11,Constants!$A$2:$AI$6,29,FALSE)</f>
        <v>1.5932968440905715</v>
      </c>
      <c r="AI11" s="2">
        <f>VLOOKUP($A11,Constants!$A$2:$AI$6,30,FALSE)</f>
        <v>2.0582668631846195</v>
      </c>
      <c r="AJ11" s="2">
        <f>VLOOKUP($A11,Constants!$A$2:$AI$6,31,FALSE)</f>
        <v>0.11411181513636191</v>
      </c>
      <c r="AK11" s="2">
        <f>VLOOKUP($A11,Constants!$A$2:$AI$6,32,FALSE)</f>
        <v>1.2242284962251651</v>
      </c>
      <c r="AL11" s="2">
        <f>VLOOKUP($A11,Constants!$A$2:$AI$6,33,FALSE)</f>
        <v>2.1013171726872297</v>
      </c>
      <c r="AM11" s="2">
        <f>VLOOKUP($A11,Constants!$A$2:$AI$6,34,FALSE)</f>
        <v>0.33107416930744227</v>
      </c>
      <c r="AN11" s="2">
        <f>VLOOKUP($A11,Constants!$A$2:$AI$6,35,FALSE)</f>
        <v>1.1701719346665544</v>
      </c>
      <c r="AO11" s="5">
        <f t="shared" si="1"/>
        <v>764.46942136619782</v>
      </c>
      <c r="AP11" s="5">
        <f t="shared" si="7"/>
        <v>764.23806984935618</v>
      </c>
      <c r="AQ11" s="4">
        <f t="shared" si="8"/>
        <v>6.4038282218561022</v>
      </c>
      <c r="AR11" s="4">
        <f t="shared" si="9"/>
        <v>7.6282581570353969</v>
      </c>
    </row>
    <row r="12" spans="1:47" x14ac:dyDescent="0.4">
      <c r="A12" s="1">
        <v>2010</v>
      </c>
      <c r="B12" s="1" t="s">
        <v>25</v>
      </c>
      <c r="C12" s="1">
        <v>1760</v>
      </c>
      <c r="D12" s="1">
        <v>5604</v>
      </c>
      <c r="E12" s="1">
        <v>6209</v>
      </c>
      <c r="F12" s="1">
        <v>1534</v>
      </c>
      <c r="G12" s="1">
        <v>1103</v>
      </c>
      <c r="H12" s="1">
        <v>279</v>
      </c>
      <c r="I12" s="1">
        <v>31</v>
      </c>
      <c r="J12" s="1">
        <v>121</v>
      </c>
      <c r="K12" s="1">
        <v>676</v>
      </c>
      <c r="L12" s="1">
        <v>640</v>
      </c>
      <c r="M12" s="1">
        <v>471</v>
      </c>
      <c r="N12" s="1">
        <v>25</v>
      </c>
      <c r="O12" s="1">
        <v>905</v>
      </c>
      <c r="P12" s="1">
        <v>35</v>
      </c>
      <c r="Q12" s="1">
        <v>53</v>
      </c>
      <c r="R12" s="1">
        <v>45</v>
      </c>
      <c r="S12" s="1">
        <v>152</v>
      </c>
      <c r="T12" s="1">
        <v>115</v>
      </c>
      <c r="U12" s="1">
        <v>50</v>
      </c>
      <c r="V12" s="1">
        <f t="shared" si="2"/>
        <v>2238</v>
      </c>
      <c r="W12" s="2">
        <f t="shared" si="3"/>
        <v>0.27373304782298358</v>
      </c>
      <c r="X12" s="2">
        <f t="shared" si="4"/>
        <v>0.3310076261560928</v>
      </c>
      <c r="Y12" s="2">
        <f t="shared" si="5"/>
        <v>0.39935760171306212</v>
      </c>
      <c r="Z12" s="2">
        <f t="shared" si="6"/>
        <v>0.73036522786915492</v>
      </c>
      <c r="AA12" s="2">
        <f t="shared" si="0"/>
        <v>0.32828282828282829</v>
      </c>
      <c r="AB12" s="2">
        <f>VLOOKUP($A12,Constants!$A$2:$AI$6,23,FALSE)</f>
        <v>0.32098596558422016</v>
      </c>
      <c r="AC12" s="2">
        <f>VLOOKUP($A12,Constants!$A$2:$AI$6,24,FALSE)</f>
        <v>1.2506962281491565</v>
      </c>
      <c r="AD12" s="2">
        <f>VLOOKUP($A12,Constants!$A$2:$AI$6,25,FALSE)</f>
        <v>0.70121471642379218</v>
      </c>
      <c r="AE12" s="2">
        <f>VLOOKUP($A12,Constants!$A$2:$AI$6,26,FALSE)</f>
        <v>0.73248212212752117</v>
      </c>
      <c r="AF12" s="2">
        <f>VLOOKUP($A12,Constants!$A$2:$AI$6,27,FALSE)</f>
        <v>0.89507263178691154</v>
      </c>
      <c r="AG12" s="2">
        <f>VLOOKUP($A12,Constants!$A$2:$AI$6,28,FALSE)</f>
        <v>1.2702815002316585</v>
      </c>
      <c r="AH12" s="2">
        <f>VLOOKUP($A12,Constants!$A$2:$AI$6,29,FALSE)</f>
        <v>1.6079694818319308</v>
      </c>
      <c r="AI12" s="2">
        <f>VLOOKUP($A12,Constants!$A$2:$AI$6,30,FALSE)</f>
        <v>2.071960684993039</v>
      </c>
      <c r="AJ12" s="2">
        <f>VLOOKUP($A12,Constants!$A$2:$AI$6,31,FALSE)</f>
        <v>0.11483511449558886</v>
      </c>
      <c r="AK12" s="2">
        <f>VLOOKUP($A12,Constants!$A$2:$AI$6,32,FALSE)</f>
        <v>1.2060869949739947</v>
      </c>
      <c r="AL12" s="2">
        <f>VLOOKUP($A12,Constants!$A$2:$AI$6,33,FALSE)</f>
        <v>2.1177173430342862</v>
      </c>
      <c r="AM12" s="2">
        <f>VLOOKUP($A12,Constants!$A$2:$AI$6,34,FALSE)</f>
        <v>0.32895683426004935</v>
      </c>
      <c r="AN12" s="2">
        <f>VLOOKUP($A12,Constants!$A$2:$AI$6,35,FALSE)</f>
        <v>1.1713291809097841</v>
      </c>
      <c r="AO12" s="5">
        <f t="shared" si="1"/>
        <v>749.23602571937386</v>
      </c>
      <c r="AP12" s="5">
        <f t="shared" si="7"/>
        <v>749.1671220811819</v>
      </c>
      <c r="AQ12" s="4">
        <f t="shared" si="8"/>
        <v>5363.5154631687892</v>
      </c>
      <c r="AR12" s="4">
        <f t="shared" si="9"/>
        <v>5353.4277536425761</v>
      </c>
    </row>
    <row r="13" spans="1:47" x14ac:dyDescent="0.4">
      <c r="A13" s="1">
        <v>2012</v>
      </c>
      <c r="B13" s="1" t="s">
        <v>24</v>
      </c>
      <c r="C13" s="1">
        <v>2332</v>
      </c>
      <c r="D13" s="1">
        <v>5577</v>
      </c>
      <c r="E13" s="1">
        <v>6183</v>
      </c>
      <c r="F13" s="1">
        <v>1526</v>
      </c>
      <c r="G13" s="1">
        <v>1002</v>
      </c>
      <c r="H13" s="1">
        <v>306</v>
      </c>
      <c r="I13" s="1">
        <v>52</v>
      </c>
      <c r="J13" s="1">
        <v>166</v>
      </c>
      <c r="K13" s="1">
        <v>758</v>
      </c>
      <c r="L13" s="1">
        <v>716</v>
      </c>
      <c r="M13" s="1">
        <v>450</v>
      </c>
      <c r="N13" s="1">
        <v>34</v>
      </c>
      <c r="O13" s="1">
        <v>1213</v>
      </c>
      <c r="P13" s="1">
        <v>36</v>
      </c>
      <c r="Q13" s="1">
        <v>39</v>
      </c>
      <c r="R13" s="1">
        <v>74</v>
      </c>
      <c r="S13" s="1">
        <v>132</v>
      </c>
      <c r="T13" s="1">
        <v>100</v>
      </c>
      <c r="U13" s="1">
        <v>40</v>
      </c>
      <c r="V13" s="1">
        <f t="shared" si="2"/>
        <v>2434</v>
      </c>
      <c r="W13" s="2">
        <f t="shared" si="3"/>
        <v>0.27362381208535053</v>
      </c>
      <c r="X13" s="2">
        <f t="shared" si="4"/>
        <v>0.32972795804654209</v>
      </c>
      <c r="Y13" s="2">
        <f t="shared" si="5"/>
        <v>0.43643535951228257</v>
      </c>
      <c r="Z13" s="2">
        <f t="shared" si="6"/>
        <v>0.76616331755882472</v>
      </c>
      <c r="AA13" s="2">
        <f t="shared" si="0"/>
        <v>0.32597231377719182</v>
      </c>
      <c r="AB13" s="2">
        <f>VLOOKUP($A13,Constants!$A$2:$AI$6,23,FALSE)</f>
        <v>0.31500038541586373</v>
      </c>
      <c r="AC13" s="2">
        <f>VLOOKUP($A13,Constants!$A$2:$AI$6,24,FALSE)</f>
        <v>1.2451903412633971</v>
      </c>
      <c r="AD13" s="2">
        <f>VLOOKUP($A13,Constants!$A$2:$AI$6,25,FALSE)</f>
        <v>0.69053384667460882</v>
      </c>
      <c r="AE13" s="2">
        <f>VLOOKUP($A13,Constants!$A$2:$AI$6,26,FALSE)</f>
        <v>0.72166360520619355</v>
      </c>
      <c r="AF13" s="2">
        <f>VLOOKUP($A13,Constants!$A$2:$AI$6,27,FALSE)</f>
        <v>0.88353834957043531</v>
      </c>
      <c r="AG13" s="2">
        <f>VLOOKUP($A13,Constants!$A$2:$AI$6,28,FALSE)</f>
        <v>1.2570954519494544</v>
      </c>
      <c r="AH13" s="2">
        <f>VLOOKUP($A13,Constants!$A$2:$AI$6,29,FALSE)</f>
        <v>1.5932968440905715</v>
      </c>
      <c r="AI13" s="2">
        <f>VLOOKUP($A13,Constants!$A$2:$AI$6,30,FALSE)</f>
        <v>2.0582668631846195</v>
      </c>
      <c r="AJ13" s="2">
        <f>VLOOKUP($A13,Constants!$A$2:$AI$6,31,FALSE)</f>
        <v>0.11411181513636191</v>
      </c>
      <c r="AK13" s="2">
        <f>VLOOKUP($A13,Constants!$A$2:$AI$6,32,FALSE)</f>
        <v>1.2242284962251651</v>
      </c>
      <c r="AL13" s="2">
        <f>VLOOKUP($A13,Constants!$A$2:$AI$6,33,FALSE)</f>
        <v>2.1013171726872297</v>
      </c>
      <c r="AM13" s="2">
        <f>VLOOKUP($A13,Constants!$A$2:$AI$6,34,FALSE)</f>
        <v>0.33107416930744227</v>
      </c>
      <c r="AN13" s="2">
        <f>VLOOKUP($A13,Constants!$A$2:$AI$6,35,FALSE)</f>
        <v>1.1701719346665544</v>
      </c>
      <c r="AO13" s="5">
        <f t="shared" si="1"/>
        <v>760.0345281225716</v>
      </c>
      <c r="AP13" s="5">
        <f t="shared" si="7"/>
        <v>759.87835916064364</v>
      </c>
      <c r="AQ13" s="4">
        <f t="shared" si="8"/>
        <v>4.139304681534723</v>
      </c>
      <c r="AR13" s="4">
        <f t="shared" si="9"/>
        <v>3.5282331363738808</v>
      </c>
    </row>
    <row r="14" spans="1:47" x14ac:dyDescent="0.4">
      <c r="A14" s="1">
        <v>2011</v>
      </c>
      <c r="B14" s="1" t="s">
        <v>27</v>
      </c>
      <c r="C14" s="1">
        <v>2262</v>
      </c>
      <c r="D14" s="1">
        <v>5532</v>
      </c>
      <c r="E14" s="1">
        <v>6242</v>
      </c>
      <c r="F14" s="1">
        <v>1513</v>
      </c>
      <c r="G14" s="1">
        <v>1021</v>
      </c>
      <c r="H14" s="1">
        <v>308</v>
      </c>
      <c r="I14" s="1">
        <v>22</v>
      </c>
      <c r="J14" s="1">
        <v>162</v>
      </c>
      <c r="K14" s="1">
        <v>762</v>
      </c>
      <c r="L14" s="1">
        <v>726</v>
      </c>
      <c r="M14" s="1">
        <v>542</v>
      </c>
      <c r="N14" s="1">
        <v>64</v>
      </c>
      <c r="O14" s="1">
        <v>978</v>
      </c>
      <c r="P14" s="1">
        <v>44</v>
      </c>
      <c r="Q14" s="1">
        <v>40</v>
      </c>
      <c r="R14" s="1">
        <v>84</v>
      </c>
      <c r="S14" s="1">
        <v>169</v>
      </c>
      <c r="T14" s="1">
        <v>57</v>
      </c>
      <c r="U14" s="1">
        <v>39</v>
      </c>
      <c r="V14" s="1">
        <f t="shared" si="2"/>
        <v>2351</v>
      </c>
      <c r="W14" s="2">
        <f t="shared" si="3"/>
        <v>0.27349963846710051</v>
      </c>
      <c r="X14" s="2">
        <f t="shared" si="4"/>
        <v>0.34085742124066254</v>
      </c>
      <c r="Y14" s="2">
        <f t="shared" si="5"/>
        <v>0.42498192335502533</v>
      </c>
      <c r="Z14" s="2">
        <f t="shared" si="6"/>
        <v>0.76583934459568792</v>
      </c>
      <c r="AA14" s="2">
        <f t="shared" si="0"/>
        <v>0.33393501805054154</v>
      </c>
      <c r="AB14" s="2">
        <f>VLOOKUP($A14,Constants!$A$2:$AI$6,23,FALSE)</f>
        <v>0.31597191750767878</v>
      </c>
      <c r="AC14" s="2">
        <f>VLOOKUP($A14,Constants!$A$2:$AI$6,24,FALSE)</f>
        <v>1.264161343392616</v>
      </c>
      <c r="AD14" s="2">
        <f>VLOOKUP($A14,Constants!$A$2:$AI$6,25,FALSE)</f>
        <v>0.69439627576010876</v>
      </c>
      <c r="AE14" s="2">
        <f>VLOOKUP($A14,Constants!$A$2:$AI$6,26,FALSE)</f>
        <v>0.72600030934492421</v>
      </c>
      <c r="AF14" s="2">
        <f>VLOOKUP($A14,Constants!$A$2:$AI$6,27,FALSE)</f>
        <v>0.89034128398596424</v>
      </c>
      <c r="AG14" s="2">
        <f>VLOOKUP($A14,Constants!$A$2:$AI$6,28,FALSE)</f>
        <v>1.2695896870037491</v>
      </c>
      <c r="AH14" s="2">
        <f>VLOOKUP($A14,Constants!$A$2:$AI$6,29,FALSE)</f>
        <v>1.6109132497197556</v>
      </c>
      <c r="AI14" s="2">
        <f>VLOOKUP($A14,Constants!$A$2:$AI$6,30,FALSE)</f>
        <v>2.0857977982573415</v>
      </c>
      <c r="AJ14" s="2">
        <f>VLOOKUP($A14,Constants!$A$2:$AI$6,31,FALSE)</f>
        <v>0.11232691840535507</v>
      </c>
      <c r="AK14" s="2">
        <f>VLOOKUP($A14,Constants!$A$2:$AI$6,32,FALSE)</f>
        <v>1.2114736472894483</v>
      </c>
      <c r="AL14" s="2">
        <f>VLOOKUP($A14,Constants!$A$2:$AI$6,33,FALSE)</f>
        <v>2.1108188330408901</v>
      </c>
      <c r="AM14" s="2">
        <f>VLOOKUP($A14,Constants!$A$2:$AI$6,34,FALSE)</f>
        <v>0.32628272411395753</v>
      </c>
      <c r="AN14" s="2">
        <f>VLOOKUP($A14,Constants!$A$2:$AI$6,35,FALSE)</f>
        <v>1.1673247856953355</v>
      </c>
      <c r="AO14" s="5">
        <f t="shared" si="1"/>
        <v>789.84032335997222</v>
      </c>
      <c r="AP14" s="5">
        <f t="shared" si="7"/>
        <v>789.43236766262976</v>
      </c>
      <c r="AQ14" s="4">
        <f t="shared" si="8"/>
        <v>775.08360478781469</v>
      </c>
      <c r="AR14" s="4">
        <f t="shared" si="9"/>
        <v>752.53479557769492</v>
      </c>
    </row>
    <row r="15" spans="1:47" x14ac:dyDescent="0.4">
      <c r="A15" s="1">
        <v>2010</v>
      </c>
      <c r="B15" s="1" t="s">
        <v>28</v>
      </c>
      <c r="C15" s="1">
        <v>2009</v>
      </c>
      <c r="D15" s="1">
        <v>5568</v>
      </c>
      <c r="E15" s="1">
        <v>6257</v>
      </c>
      <c r="F15" s="1">
        <v>1521</v>
      </c>
      <c r="G15" s="1">
        <v>1020</v>
      </c>
      <c r="H15" s="1">
        <v>318</v>
      </c>
      <c r="I15" s="1">
        <v>41</v>
      </c>
      <c r="J15" s="1">
        <v>142</v>
      </c>
      <c r="K15" s="1">
        <v>781</v>
      </c>
      <c r="L15" s="1">
        <v>749</v>
      </c>
      <c r="M15" s="1">
        <v>559</v>
      </c>
      <c r="N15" s="1">
        <v>45</v>
      </c>
      <c r="O15" s="1">
        <v>967</v>
      </c>
      <c r="P15" s="1">
        <v>39</v>
      </c>
      <c r="Q15" s="1">
        <v>53</v>
      </c>
      <c r="R15" s="1">
        <v>38</v>
      </c>
      <c r="S15" s="1">
        <v>159</v>
      </c>
      <c r="T15" s="1">
        <v>68</v>
      </c>
      <c r="U15" s="1">
        <v>28</v>
      </c>
      <c r="V15" s="1">
        <f t="shared" si="2"/>
        <v>2347</v>
      </c>
      <c r="W15" s="2">
        <f t="shared" si="3"/>
        <v>0.27316810344827586</v>
      </c>
      <c r="X15" s="2">
        <f t="shared" si="4"/>
        <v>0.34073002090368226</v>
      </c>
      <c r="Y15" s="2">
        <f t="shared" si="5"/>
        <v>0.42151580459770116</v>
      </c>
      <c r="Z15" s="2">
        <f t="shared" si="6"/>
        <v>0.76224582550138342</v>
      </c>
      <c r="AA15" s="2">
        <f t="shared" si="0"/>
        <v>0.33592484612892776</v>
      </c>
      <c r="AB15" s="2">
        <f>VLOOKUP($A15,Constants!$A$2:$AI$6,23,FALSE)</f>
        <v>0.32098596558422016</v>
      </c>
      <c r="AC15" s="2">
        <f>VLOOKUP($A15,Constants!$A$2:$AI$6,24,FALSE)</f>
        <v>1.2506962281491565</v>
      </c>
      <c r="AD15" s="2">
        <f>VLOOKUP($A15,Constants!$A$2:$AI$6,25,FALSE)</f>
        <v>0.70121471642379218</v>
      </c>
      <c r="AE15" s="2">
        <f>VLOOKUP($A15,Constants!$A$2:$AI$6,26,FALSE)</f>
        <v>0.73248212212752117</v>
      </c>
      <c r="AF15" s="2">
        <f>VLOOKUP($A15,Constants!$A$2:$AI$6,27,FALSE)</f>
        <v>0.89507263178691154</v>
      </c>
      <c r="AG15" s="2">
        <f>VLOOKUP($A15,Constants!$A$2:$AI$6,28,FALSE)</f>
        <v>1.2702815002316585</v>
      </c>
      <c r="AH15" s="2">
        <f>VLOOKUP($A15,Constants!$A$2:$AI$6,29,FALSE)</f>
        <v>1.6079694818319308</v>
      </c>
      <c r="AI15" s="2">
        <f>VLOOKUP($A15,Constants!$A$2:$AI$6,30,FALSE)</f>
        <v>2.071960684993039</v>
      </c>
      <c r="AJ15" s="2">
        <f>VLOOKUP($A15,Constants!$A$2:$AI$6,31,FALSE)</f>
        <v>0.11483511449558886</v>
      </c>
      <c r="AK15" s="2">
        <f>VLOOKUP($A15,Constants!$A$2:$AI$6,32,FALSE)</f>
        <v>1.2060869949739947</v>
      </c>
      <c r="AL15" s="2">
        <f>VLOOKUP($A15,Constants!$A$2:$AI$6,33,FALSE)</f>
        <v>2.1177173430342862</v>
      </c>
      <c r="AM15" s="2">
        <f>VLOOKUP($A15,Constants!$A$2:$AI$6,34,FALSE)</f>
        <v>0.32895683426004935</v>
      </c>
      <c r="AN15" s="2">
        <f>VLOOKUP($A15,Constants!$A$2:$AI$6,35,FALSE)</f>
        <v>1.1713291809097841</v>
      </c>
      <c r="AO15" s="5">
        <f t="shared" si="1"/>
        <v>793.25974496643414</v>
      </c>
      <c r="AP15" s="5">
        <f t="shared" si="7"/>
        <v>792.96907219014747</v>
      </c>
      <c r="AQ15" s="4">
        <f t="shared" si="8"/>
        <v>150.30134664200725</v>
      </c>
      <c r="AR15" s="4">
        <f t="shared" si="9"/>
        <v>143.25868909296159</v>
      </c>
    </row>
    <row r="16" spans="1:47" x14ac:dyDescent="0.4">
      <c r="A16" s="1">
        <v>2012</v>
      </c>
      <c r="B16" s="1" t="s">
        <v>22</v>
      </c>
      <c r="C16" s="1">
        <v>1906</v>
      </c>
      <c r="D16" s="1">
        <v>5590</v>
      </c>
      <c r="E16" s="1">
        <v>6216</v>
      </c>
      <c r="F16" s="1">
        <v>1526</v>
      </c>
      <c r="G16" s="1">
        <v>991</v>
      </c>
      <c r="H16" s="1">
        <v>303</v>
      </c>
      <c r="I16" s="1">
        <v>32</v>
      </c>
      <c r="J16" s="1">
        <v>200</v>
      </c>
      <c r="K16" s="1">
        <v>808</v>
      </c>
      <c r="L16" s="1">
        <v>780</v>
      </c>
      <c r="M16" s="1">
        <v>478</v>
      </c>
      <c r="N16" s="1">
        <v>44</v>
      </c>
      <c r="O16" s="1">
        <v>1103</v>
      </c>
      <c r="P16" s="1">
        <v>57</v>
      </c>
      <c r="Q16" s="1">
        <v>53</v>
      </c>
      <c r="R16" s="1">
        <v>36</v>
      </c>
      <c r="S16" s="1">
        <v>121</v>
      </c>
      <c r="T16" s="1">
        <v>91</v>
      </c>
      <c r="U16" s="1">
        <v>44</v>
      </c>
      <c r="V16" s="1">
        <f t="shared" si="2"/>
        <v>2493</v>
      </c>
      <c r="W16" s="2">
        <f t="shared" si="3"/>
        <v>0.27298747763864045</v>
      </c>
      <c r="X16" s="2">
        <f t="shared" si="4"/>
        <v>0.33360310780187763</v>
      </c>
      <c r="Y16" s="2">
        <f t="shared" si="5"/>
        <v>0.44597495527728087</v>
      </c>
      <c r="Z16" s="2">
        <f t="shared" si="6"/>
        <v>0.77957806307915845</v>
      </c>
      <c r="AA16" s="2">
        <f t="shared" si="0"/>
        <v>0.32882295402673622</v>
      </c>
      <c r="AB16" s="2">
        <f>VLOOKUP($A16,Constants!$A$2:$AI$6,23,FALSE)</f>
        <v>0.31500038541586373</v>
      </c>
      <c r="AC16" s="2">
        <f>VLOOKUP($A16,Constants!$A$2:$AI$6,24,FALSE)</f>
        <v>1.2451903412633971</v>
      </c>
      <c r="AD16" s="2">
        <f>VLOOKUP($A16,Constants!$A$2:$AI$6,25,FALSE)</f>
        <v>0.69053384667460882</v>
      </c>
      <c r="AE16" s="2">
        <f>VLOOKUP($A16,Constants!$A$2:$AI$6,26,FALSE)</f>
        <v>0.72166360520619355</v>
      </c>
      <c r="AF16" s="2">
        <f>VLOOKUP($A16,Constants!$A$2:$AI$6,27,FALSE)</f>
        <v>0.88353834957043531</v>
      </c>
      <c r="AG16" s="2">
        <f>VLOOKUP($A16,Constants!$A$2:$AI$6,28,FALSE)</f>
        <v>1.2570954519494544</v>
      </c>
      <c r="AH16" s="2">
        <f>VLOOKUP($A16,Constants!$A$2:$AI$6,29,FALSE)</f>
        <v>1.5932968440905715</v>
      </c>
      <c r="AI16" s="2">
        <f>VLOOKUP($A16,Constants!$A$2:$AI$6,30,FALSE)</f>
        <v>2.0582668631846195</v>
      </c>
      <c r="AJ16" s="2">
        <f>VLOOKUP($A16,Constants!$A$2:$AI$6,31,FALSE)</f>
        <v>0.11411181513636191</v>
      </c>
      <c r="AK16" s="2">
        <f>VLOOKUP($A16,Constants!$A$2:$AI$6,32,FALSE)</f>
        <v>1.2242284962251651</v>
      </c>
      <c r="AL16" s="2">
        <f>VLOOKUP($A16,Constants!$A$2:$AI$6,33,FALSE)</f>
        <v>2.1013171726872297</v>
      </c>
      <c r="AM16" s="2">
        <f>VLOOKUP($A16,Constants!$A$2:$AI$6,34,FALSE)</f>
        <v>0.33107416930744227</v>
      </c>
      <c r="AN16" s="2">
        <f>VLOOKUP($A16,Constants!$A$2:$AI$6,35,FALSE)</f>
        <v>1.1701719346665544</v>
      </c>
      <c r="AO16" s="5">
        <f t="shared" si="1"/>
        <v>778.321414362822</v>
      </c>
      <c r="AP16" s="5">
        <f t="shared" si="7"/>
        <v>778.072348727389</v>
      </c>
      <c r="AQ16" s="4">
        <f t="shared" si="8"/>
        <v>880.81844542330839</v>
      </c>
      <c r="AR16" s="4">
        <f t="shared" si="9"/>
        <v>895.66431069501493</v>
      </c>
    </row>
    <row r="17" spans="1:44" x14ac:dyDescent="0.4">
      <c r="A17" s="1">
        <v>2010</v>
      </c>
      <c r="B17" s="1" t="s">
        <v>29</v>
      </c>
      <c r="C17" s="1">
        <v>2153</v>
      </c>
      <c r="D17" s="1">
        <v>5579</v>
      </c>
      <c r="E17" s="1">
        <v>6285</v>
      </c>
      <c r="F17" s="1">
        <v>1515</v>
      </c>
      <c r="G17" s="1">
        <v>1004</v>
      </c>
      <c r="H17" s="1">
        <v>293</v>
      </c>
      <c r="I17" s="1">
        <v>30</v>
      </c>
      <c r="J17" s="1">
        <v>188</v>
      </c>
      <c r="K17" s="1">
        <v>790</v>
      </c>
      <c r="L17" s="1">
        <v>761</v>
      </c>
      <c r="M17" s="1">
        <v>522</v>
      </c>
      <c r="N17" s="1">
        <v>34</v>
      </c>
      <c r="O17" s="1">
        <v>1218</v>
      </c>
      <c r="P17" s="1">
        <v>68</v>
      </c>
      <c r="Q17" s="1">
        <v>50</v>
      </c>
      <c r="R17" s="1">
        <v>66</v>
      </c>
      <c r="S17" s="1">
        <v>113</v>
      </c>
      <c r="T17" s="1">
        <v>93</v>
      </c>
      <c r="U17" s="1">
        <v>43</v>
      </c>
      <c r="V17" s="1">
        <f t="shared" si="2"/>
        <v>2432</v>
      </c>
      <c r="W17" s="2">
        <f t="shared" si="3"/>
        <v>0.27155404194300053</v>
      </c>
      <c r="X17" s="2">
        <f t="shared" si="4"/>
        <v>0.33847885512140213</v>
      </c>
      <c r="Y17" s="2">
        <f t="shared" si="5"/>
        <v>0.43592041584513352</v>
      </c>
      <c r="Z17" s="2">
        <f t="shared" si="6"/>
        <v>0.77439927096653571</v>
      </c>
      <c r="AA17" s="2">
        <f t="shared" si="0"/>
        <v>0.33484236054971706</v>
      </c>
      <c r="AB17" s="2">
        <f>VLOOKUP($A17,Constants!$A$2:$AI$6,23,FALSE)</f>
        <v>0.32098596558422016</v>
      </c>
      <c r="AC17" s="2">
        <f>VLOOKUP($A17,Constants!$A$2:$AI$6,24,FALSE)</f>
        <v>1.2506962281491565</v>
      </c>
      <c r="AD17" s="2">
        <f>VLOOKUP($A17,Constants!$A$2:$AI$6,25,FALSE)</f>
        <v>0.70121471642379218</v>
      </c>
      <c r="AE17" s="2">
        <f>VLOOKUP($A17,Constants!$A$2:$AI$6,26,FALSE)</f>
        <v>0.73248212212752117</v>
      </c>
      <c r="AF17" s="2">
        <f>VLOOKUP($A17,Constants!$A$2:$AI$6,27,FALSE)</f>
        <v>0.89507263178691154</v>
      </c>
      <c r="AG17" s="2">
        <f>VLOOKUP($A17,Constants!$A$2:$AI$6,28,FALSE)</f>
        <v>1.2702815002316585</v>
      </c>
      <c r="AH17" s="2">
        <f>VLOOKUP($A17,Constants!$A$2:$AI$6,29,FALSE)</f>
        <v>1.6079694818319308</v>
      </c>
      <c r="AI17" s="2">
        <f>VLOOKUP($A17,Constants!$A$2:$AI$6,30,FALSE)</f>
        <v>2.071960684993039</v>
      </c>
      <c r="AJ17" s="2">
        <f>VLOOKUP($A17,Constants!$A$2:$AI$6,31,FALSE)</f>
        <v>0.11483511449558886</v>
      </c>
      <c r="AK17" s="2">
        <f>VLOOKUP($A17,Constants!$A$2:$AI$6,32,FALSE)</f>
        <v>1.2060869949739947</v>
      </c>
      <c r="AL17" s="2">
        <f>VLOOKUP($A17,Constants!$A$2:$AI$6,33,FALSE)</f>
        <v>2.1177173430342862</v>
      </c>
      <c r="AM17" s="2">
        <f>VLOOKUP($A17,Constants!$A$2:$AI$6,34,FALSE)</f>
        <v>0.32895683426004935</v>
      </c>
      <c r="AN17" s="2">
        <f>VLOOKUP($A17,Constants!$A$2:$AI$6,35,FALSE)</f>
        <v>1.1713291809097841</v>
      </c>
      <c r="AO17" s="5">
        <f t="shared" si="1"/>
        <v>791.36986514650243</v>
      </c>
      <c r="AP17" s="5">
        <f t="shared" si="7"/>
        <v>791.11862722404726</v>
      </c>
      <c r="AQ17" s="4">
        <f t="shared" si="8"/>
        <v>1.8765305196021351</v>
      </c>
      <c r="AR17" s="4">
        <f t="shared" si="9"/>
        <v>1.2513268663796766</v>
      </c>
    </row>
    <row r="18" spans="1:44" x14ac:dyDescent="0.4">
      <c r="A18" s="1">
        <v>2012</v>
      </c>
      <c r="B18" s="1" t="s">
        <v>27</v>
      </c>
      <c r="C18" s="1">
        <v>2020</v>
      </c>
      <c r="D18" s="1">
        <v>5622</v>
      </c>
      <c r="E18" s="1">
        <v>6326</v>
      </c>
      <c r="F18" s="1">
        <v>1526</v>
      </c>
      <c r="G18" s="1">
        <v>1040</v>
      </c>
      <c r="H18" s="1">
        <v>290</v>
      </c>
      <c r="I18" s="1">
        <v>37</v>
      </c>
      <c r="J18" s="1">
        <v>159</v>
      </c>
      <c r="K18" s="1">
        <v>765</v>
      </c>
      <c r="L18" s="1">
        <v>732</v>
      </c>
      <c r="M18" s="1">
        <v>533</v>
      </c>
      <c r="N18" s="1">
        <v>45</v>
      </c>
      <c r="O18" s="1">
        <v>1192</v>
      </c>
      <c r="P18" s="1">
        <v>53</v>
      </c>
      <c r="Q18" s="1">
        <v>49</v>
      </c>
      <c r="R18" s="1">
        <v>69</v>
      </c>
      <c r="S18" s="1">
        <v>135</v>
      </c>
      <c r="T18" s="1">
        <v>91</v>
      </c>
      <c r="U18" s="1">
        <v>37</v>
      </c>
      <c r="V18" s="1">
        <f t="shared" si="2"/>
        <v>2367</v>
      </c>
      <c r="W18" s="2">
        <f t="shared" si="3"/>
        <v>0.27143365350409104</v>
      </c>
      <c r="X18" s="2">
        <f t="shared" si="4"/>
        <v>0.33754195301262585</v>
      </c>
      <c r="Y18" s="2">
        <f t="shared" si="5"/>
        <v>0.42102454642475989</v>
      </c>
      <c r="Z18" s="2">
        <f t="shared" si="6"/>
        <v>0.75856649943738574</v>
      </c>
      <c r="AA18" s="2">
        <f t="shared" si="0"/>
        <v>0.33274307791371538</v>
      </c>
      <c r="AB18" s="2">
        <f>VLOOKUP($A18,Constants!$A$2:$AI$6,23,FALSE)</f>
        <v>0.31500038541586373</v>
      </c>
      <c r="AC18" s="2">
        <f>VLOOKUP($A18,Constants!$A$2:$AI$6,24,FALSE)</f>
        <v>1.2451903412633971</v>
      </c>
      <c r="AD18" s="2">
        <f>VLOOKUP($A18,Constants!$A$2:$AI$6,25,FALSE)</f>
        <v>0.69053384667460882</v>
      </c>
      <c r="AE18" s="2">
        <f>VLOOKUP($A18,Constants!$A$2:$AI$6,26,FALSE)</f>
        <v>0.72166360520619355</v>
      </c>
      <c r="AF18" s="2">
        <f>VLOOKUP($A18,Constants!$A$2:$AI$6,27,FALSE)</f>
        <v>0.88353834957043531</v>
      </c>
      <c r="AG18" s="2">
        <f>VLOOKUP($A18,Constants!$A$2:$AI$6,28,FALSE)</f>
        <v>1.2570954519494544</v>
      </c>
      <c r="AH18" s="2">
        <f>VLOOKUP($A18,Constants!$A$2:$AI$6,29,FALSE)</f>
        <v>1.5932968440905715</v>
      </c>
      <c r="AI18" s="2">
        <f>VLOOKUP($A18,Constants!$A$2:$AI$6,30,FALSE)</f>
        <v>2.0582668631846195</v>
      </c>
      <c r="AJ18" s="2">
        <f>VLOOKUP($A18,Constants!$A$2:$AI$6,31,FALSE)</f>
        <v>0.11411181513636191</v>
      </c>
      <c r="AK18" s="2">
        <f>VLOOKUP($A18,Constants!$A$2:$AI$6,32,FALSE)</f>
        <v>1.2242284962251651</v>
      </c>
      <c r="AL18" s="2">
        <f>VLOOKUP($A18,Constants!$A$2:$AI$6,33,FALSE)</f>
        <v>2.1013171726872297</v>
      </c>
      <c r="AM18" s="2">
        <f>VLOOKUP($A18,Constants!$A$2:$AI$6,34,FALSE)</f>
        <v>0.33107416930744227</v>
      </c>
      <c r="AN18" s="2">
        <f>VLOOKUP($A18,Constants!$A$2:$AI$6,35,FALSE)</f>
        <v>1.1701719346665544</v>
      </c>
      <c r="AO18" s="5">
        <f t="shared" si="1"/>
        <v>812.01039119600648</v>
      </c>
      <c r="AP18" s="5">
        <f t="shared" si="7"/>
        <v>811.59302930055139</v>
      </c>
      <c r="AQ18" s="4">
        <f t="shared" si="8"/>
        <v>2209.9768804015634</v>
      </c>
      <c r="AR18" s="4">
        <f t="shared" si="9"/>
        <v>2170.9103794020407</v>
      </c>
    </row>
    <row r="19" spans="1:44" x14ac:dyDescent="0.4">
      <c r="A19" s="1">
        <v>2013</v>
      </c>
      <c r="B19" s="1" t="s">
        <v>24</v>
      </c>
      <c r="C19" s="1">
        <v>2282</v>
      </c>
      <c r="D19" s="1">
        <v>5599</v>
      </c>
      <c r="E19" s="1">
        <v>6152</v>
      </c>
      <c r="F19" s="1">
        <v>1511</v>
      </c>
      <c r="G19" s="1">
        <v>1033</v>
      </c>
      <c r="H19" s="1">
        <v>283</v>
      </c>
      <c r="I19" s="1">
        <v>36</v>
      </c>
      <c r="J19" s="1">
        <v>159</v>
      </c>
      <c r="K19" s="1">
        <v>706</v>
      </c>
      <c r="L19" s="1">
        <v>673</v>
      </c>
      <c r="M19" s="1">
        <v>427</v>
      </c>
      <c r="N19" s="1">
        <v>26</v>
      </c>
      <c r="O19" s="1">
        <v>1204</v>
      </c>
      <c r="P19" s="1">
        <v>26</v>
      </c>
      <c r="Q19" s="1">
        <v>35</v>
      </c>
      <c r="R19" s="1">
        <v>65</v>
      </c>
      <c r="S19" s="1">
        <v>111</v>
      </c>
      <c r="T19" s="1">
        <v>112</v>
      </c>
      <c r="U19" s="1">
        <v>32</v>
      </c>
      <c r="V19" s="1">
        <f t="shared" si="2"/>
        <v>2343</v>
      </c>
      <c r="W19" s="2">
        <f t="shared" si="3"/>
        <v>0.26986961957492411</v>
      </c>
      <c r="X19" s="2">
        <f t="shared" si="4"/>
        <v>0.32265483817972729</v>
      </c>
      <c r="Y19" s="2">
        <f t="shared" si="5"/>
        <v>0.41846758349705304</v>
      </c>
      <c r="Z19" s="2">
        <f t="shared" si="6"/>
        <v>0.74112242167678033</v>
      </c>
      <c r="AA19" s="2">
        <f t="shared" si="0"/>
        <v>0.31974921630094044</v>
      </c>
      <c r="AB19" s="2">
        <f>VLOOKUP($A19,Constants!$A$2:$AI$6,23,FALSE)</f>
        <v>0.31379523916534663</v>
      </c>
      <c r="AC19" s="2">
        <f>VLOOKUP($A19,Constants!$A$2:$AI$6,24,FALSE)</f>
        <v>1.276807374556703</v>
      </c>
      <c r="AD19" s="2">
        <f>VLOOKUP($A19,Constants!$A$2:$AI$6,25,FALSE)</f>
        <v>0.69002638226032553</v>
      </c>
      <c r="AE19" s="2">
        <f>VLOOKUP($A19,Constants!$A$2:$AI$6,26,FALSE)</f>
        <v>0.72194656662424317</v>
      </c>
      <c r="AF19" s="2">
        <f>VLOOKUP($A19,Constants!$A$2:$AI$6,27,FALSE)</f>
        <v>0.88793152531661457</v>
      </c>
      <c r="AG19" s="2">
        <f>VLOOKUP($A19,Constants!$A$2:$AI$6,28,FALSE)</f>
        <v>1.2709737376836254</v>
      </c>
      <c r="AH19" s="2">
        <f>VLOOKUP($A19,Constants!$A$2:$AI$6,29,FALSE)</f>
        <v>1.6157117288139353</v>
      </c>
      <c r="AI19" s="2">
        <f>VLOOKUP($A19,Constants!$A$2:$AI$6,30,FALSE)</f>
        <v>2.1013255635447305</v>
      </c>
      <c r="AJ19" s="2">
        <f>VLOOKUP($A19,Constants!$A$2:$AI$6,31,FALSE)</f>
        <v>0.10956169911236362</v>
      </c>
      <c r="AK19" s="2">
        <f>VLOOKUP($A19,Constants!$A$2:$AI$6,32,FALSE)</f>
        <v>1.2282412528481768</v>
      </c>
      <c r="AL19" s="2">
        <f>VLOOKUP($A19,Constants!$A$2:$AI$6,33,FALSE)</f>
        <v>2.130502526736918</v>
      </c>
      <c r="AM19" s="2">
        <f>VLOOKUP($A19,Constants!$A$2:$AI$6,34,FALSE)</f>
        <v>0.32408126522478498</v>
      </c>
      <c r="AN19" s="2">
        <f>VLOOKUP($A19,Constants!$A$2:$AI$6,35,FALSE)</f>
        <v>1.1629379282817152</v>
      </c>
      <c r="AO19" s="5">
        <f t="shared" si="1"/>
        <v>702.71142990820306</v>
      </c>
      <c r="AP19" s="5">
        <f t="shared" si="7"/>
        <v>702.66830378475936</v>
      </c>
      <c r="AQ19" s="4">
        <f t="shared" si="8"/>
        <v>10.814693248661344</v>
      </c>
      <c r="AR19" s="4">
        <f t="shared" si="9"/>
        <v>11.100199670648808</v>
      </c>
    </row>
    <row r="20" spans="1:44" x14ac:dyDescent="0.4">
      <c r="A20" s="1">
        <v>2012</v>
      </c>
      <c r="B20" s="1" t="s">
        <v>30</v>
      </c>
      <c r="C20" s="1">
        <v>2199</v>
      </c>
      <c r="D20" s="1">
        <v>5558</v>
      </c>
      <c r="E20" s="1">
        <v>6200</v>
      </c>
      <c r="F20" s="1">
        <v>1495</v>
      </c>
      <c r="G20" s="1">
        <v>1048</v>
      </c>
      <c r="H20" s="1">
        <v>287</v>
      </c>
      <c r="I20" s="1">
        <v>57</v>
      </c>
      <c r="J20" s="1">
        <v>103</v>
      </c>
      <c r="K20" s="1">
        <v>718</v>
      </c>
      <c r="L20" s="1">
        <v>675</v>
      </c>
      <c r="M20" s="1">
        <v>483</v>
      </c>
      <c r="N20" s="1">
        <v>44</v>
      </c>
      <c r="O20" s="1">
        <v>1097</v>
      </c>
      <c r="P20" s="1">
        <v>29</v>
      </c>
      <c r="Q20" s="1">
        <v>61</v>
      </c>
      <c r="R20" s="1">
        <v>69</v>
      </c>
      <c r="S20" s="1">
        <v>115</v>
      </c>
      <c r="T20" s="1">
        <v>118</v>
      </c>
      <c r="U20" s="1">
        <v>39</v>
      </c>
      <c r="V20" s="1">
        <f t="shared" si="2"/>
        <v>2205</v>
      </c>
      <c r="W20" s="2">
        <f t="shared" si="3"/>
        <v>0.26898164807484709</v>
      </c>
      <c r="X20" s="2">
        <f t="shared" si="4"/>
        <v>0.32735279725982713</v>
      </c>
      <c r="Y20" s="2">
        <f t="shared" si="5"/>
        <v>0.39672544080604533</v>
      </c>
      <c r="Z20" s="2">
        <f t="shared" si="6"/>
        <v>0.72407823806587246</v>
      </c>
      <c r="AA20" s="2">
        <f t="shared" si="0"/>
        <v>0.32249055363890256</v>
      </c>
      <c r="AB20" s="2">
        <f>VLOOKUP($A20,Constants!$A$2:$AI$6,23,FALSE)</f>
        <v>0.31500038541586373</v>
      </c>
      <c r="AC20" s="2">
        <f>VLOOKUP($A20,Constants!$A$2:$AI$6,24,FALSE)</f>
        <v>1.2451903412633971</v>
      </c>
      <c r="AD20" s="2">
        <f>VLOOKUP($A20,Constants!$A$2:$AI$6,25,FALSE)</f>
        <v>0.69053384667460882</v>
      </c>
      <c r="AE20" s="2">
        <f>VLOOKUP($A20,Constants!$A$2:$AI$6,26,FALSE)</f>
        <v>0.72166360520619355</v>
      </c>
      <c r="AF20" s="2">
        <f>VLOOKUP($A20,Constants!$A$2:$AI$6,27,FALSE)</f>
        <v>0.88353834957043531</v>
      </c>
      <c r="AG20" s="2">
        <f>VLOOKUP($A20,Constants!$A$2:$AI$6,28,FALSE)</f>
        <v>1.2570954519494544</v>
      </c>
      <c r="AH20" s="2">
        <f>VLOOKUP($A20,Constants!$A$2:$AI$6,29,FALSE)</f>
        <v>1.5932968440905715</v>
      </c>
      <c r="AI20" s="2">
        <f>VLOOKUP($A20,Constants!$A$2:$AI$6,30,FALSE)</f>
        <v>2.0582668631846195</v>
      </c>
      <c r="AJ20" s="2">
        <f>VLOOKUP($A20,Constants!$A$2:$AI$6,31,FALSE)</f>
        <v>0.11411181513636191</v>
      </c>
      <c r="AK20" s="2">
        <f>VLOOKUP($A20,Constants!$A$2:$AI$6,32,FALSE)</f>
        <v>1.2242284962251651</v>
      </c>
      <c r="AL20" s="2">
        <f>VLOOKUP($A20,Constants!$A$2:$AI$6,33,FALSE)</f>
        <v>2.1013171726872297</v>
      </c>
      <c r="AM20" s="2">
        <f>VLOOKUP($A20,Constants!$A$2:$AI$6,34,FALSE)</f>
        <v>0.33107416930744227</v>
      </c>
      <c r="AN20" s="2">
        <f>VLOOKUP($A20,Constants!$A$2:$AI$6,35,FALSE)</f>
        <v>1.1701719346665544</v>
      </c>
      <c r="AO20" s="5">
        <f t="shared" si="1"/>
        <v>744.78798818760288</v>
      </c>
      <c r="AP20" s="5">
        <f t="shared" si="7"/>
        <v>744.71496614446403</v>
      </c>
      <c r="AQ20" s="4">
        <f t="shared" si="8"/>
        <v>717.59631113915134</v>
      </c>
      <c r="AR20" s="4">
        <f t="shared" si="9"/>
        <v>713.68941609985927</v>
      </c>
    </row>
    <row r="21" spans="1:44" x14ac:dyDescent="0.4">
      <c r="A21" s="1">
        <v>2013</v>
      </c>
      <c r="B21" s="1" t="s">
        <v>27</v>
      </c>
      <c r="C21" s="1">
        <v>2202</v>
      </c>
      <c r="D21" s="1">
        <v>5557</v>
      </c>
      <c r="E21" s="1">
        <v>6202</v>
      </c>
      <c r="F21" s="1">
        <v>1494</v>
      </c>
      <c r="G21" s="1">
        <v>1027</v>
      </c>
      <c r="H21" s="1">
        <v>322</v>
      </c>
      <c r="I21" s="1">
        <v>20</v>
      </c>
      <c r="J21" s="1">
        <v>125</v>
      </c>
      <c r="K21" s="1">
        <v>783</v>
      </c>
      <c r="L21" s="1">
        <v>745</v>
      </c>
      <c r="M21" s="1">
        <v>481</v>
      </c>
      <c r="N21" s="1">
        <v>38</v>
      </c>
      <c r="O21" s="1">
        <v>1110</v>
      </c>
      <c r="P21" s="1">
        <v>64</v>
      </c>
      <c r="Q21" s="1">
        <v>44</v>
      </c>
      <c r="R21" s="1">
        <v>56</v>
      </c>
      <c r="S21" s="1">
        <v>155</v>
      </c>
      <c r="T21" s="1">
        <v>45</v>
      </c>
      <c r="U21" s="1">
        <v>22</v>
      </c>
      <c r="V21" s="1">
        <f t="shared" si="2"/>
        <v>2231</v>
      </c>
      <c r="W21" s="2">
        <f t="shared" si="3"/>
        <v>0.2688500989742667</v>
      </c>
      <c r="X21" s="2">
        <f t="shared" si="4"/>
        <v>0.3317604946306541</v>
      </c>
      <c r="Y21" s="2">
        <f t="shared" si="5"/>
        <v>0.40147561633975165</v>
      </c>
      <c r="Z21" s="2">
        <f t="shared" si="6"/>
        <v>0.73323611097040575</v>
      </c>
      <c r="AA21" s="2">
        <f t="shared" si="0"/>
        <v>0.32760314341846758</v>
      </c>
      <c r="AB21" s="2">
        <f>VLOOKUP($A21,Constants!$A$2:$AI$6,23,FALSE)</f>
        <v>0.31379523916534663</v>
      </c>
      <c r="AC21" s="2">
        <f>VLOOKUP($A21,Constants!$A$2:$AI$6,24,FALSE)</f>
        <v>1.276807374556703</v>
      </c>
      <c r="AD21" s="2">
        <f>VLOOKUP($A21,Constants!$A$2:$AI$6,25,FALSE)</f>
        <v>0.69002638226032553</v>
      </c>
      <c r="AE21" s="2">
        <f>VLOOKUP($A21,Constants!$A$2:$AI$6,26,FALSE)</f>
        <v>0.72194656662424317</v>
      </c>
      <c r="AF21" s="2">
        <f>VLOOKUP($A21,Constants!$A$2:$AI$6,27,FALSE)</f>
        <v>0.88793152531661457</v>
      </c>
      <c r="AG21" s="2">
        <f>VLOOKUP($A21,Constants!$A$2:$AI$6,28,FALSE)</f>
        <v>1.2709737376836254</v>
      </c>
      <c r="AH21" s="2">
        <f>VLOOKUP($A21,Constants!$A$2:$AI$6,29,FALSE)</f>
        <v>1.6157117288139353</v>
      </c>
      <c r="AI21" s="2">
        <f>VLOOKUP($A21,Constants!$A$2:$AI$6,30,FALSE)</f>
        <v>2.1013255635447305</v>
      </c>
      <c r="AJ21" s="2">
        <f>VLOOKUP($A21,Constants!$A$2:$AI$6,31,FALSE)</f>
        <v>0.10956169911236362</v>
      </c>
      <c r="AK21" s="2">
        <f>VLOOKUP($A21,Constants!$A$2:$AI$6,32,FALSE)</f>
        <v>1.2282412528481768</v>
      </c>
      <c r="AL21" s="2">
        <f>VLOOKUP($A21,Constants!$A$2:$AI$6,33,FALSE)</f>
        <v>2.130502526736918</v>
      </c>
      <c r="AM21" s="2">
        <f>VLOOKUP($A21,Constants!$A$2:$AI$6,34,FALSE)</f>
        <v>0.32408126522478498</v>
      </c>
      <c r="AN21" s="2">
        <f>VLOOKUP($A21,Constants!$A$2:$AI$6,35,FALSE)</f>
        <v>1.1629379282817152</v>
      </c>
      <c r="AO21" s="5">
        <f t="shared" si="1"/>
        <v>746.5725598056614</v>
      </c>
      <c r="AP21" s="5">
        <f t="shared" si="7"/>
        <v>746.33902429258137</v>
      </c>
      <c r="AQ21" s="4">
        <f t="shared" si="8"/>
        <v>1326.9583991121156</v>
      </c>
      <c r="AR21" s="4">
        <f t="shared" si="9"/>
        <v>1344.0271398199388</v>
      </c>
    </row>
    <row r="22" spans="1:44" x14ac:dyDescent="0.4">
      <c r="A22" s="1">
        <v>2010</v>
      </c>
      <c r="B22" s="1" t="s">
        <v>21</v>
      </c>
      <c r="C22" s="1">
        <v>1856</v>
      </c>
      <c r="D22" s="1">
        <v>5643</v>
      </c>
      <c r="E22" s="1">
        <v>6312</v>
      </c>
      <c r="F22" s="1">
        <v>1515</v>
      </c>
      <c r="G22" s="1">
        <v>1023</v>
      </c>
      <c r="H22" s="1">
        <v>308</v>
      </c>
      <c r="I22" s="1">
        <v>32</v>
      </c>
      <c r="J22" s="1">
        <v>152</v>
      </c>
      <c r="K22" s="1">
        <v>751</v>
      </c>
      <c r="L22" s="1">
        <v>717</v>
      </c>
      <c r="M22" s="1">
        <v>546</v>
      </c>
      <c r="N22" s="1">
        <v>50</v>
      </c>
      <c r="O22" s="1">
        <v>1147</v>
      </c>
      <c r="P22" s="1">
        <v>41</v>
      </c>
      <c r="Q22" s="1">
        <v>41</v>
      </c>
      <c r="R22" s="1">
        <v>41</v>
      </c>
      <c r="S22" s="1">
        <v>118</v>
      </c>
      <c r="T22" s="1">
        <v>69</v>
      </c>
      <c r="U22" s="1">
        <v>30</v>
      </c>
      <c r="V22" s="1">
        <f t="shared" si="2"/>
        <v>2343</v>
      </c>
      <c r="W22" s="2">
        <f t="shared" si="3"/>
        <v>0.26847421584263692</v>
      </c>
      <c r="X22" s="2">
        <f t="shared" si="4"/>
        <v>0.33519374900334875</v>
      </c>
      <c r="Y22" s="2">
        <f t="shared" si="5"/>
        <v>0.41520467836257308</v>
      </c>
      <c r="Z22" s="2">
        <f t="shared" si="6"/>
        <v>0.75039842736592188</v>
      </c>
      <c r="AA22" s="2">
        <f t="shared" si="0"/>
        <v>0.3298505063494615</v>
      </c>
      <c r="AB22" s="2">
        <f>VLOOKUP($A22,Constants!$A$2:$AI$6,23,FALSE)</f>
        <v>0.32098596558422016</v>
      </c>
      <c r="AC22" s="2">
        <f>VLOOKUP($A22,Constants!$A$2:$AI$6,24,FALSE)</f>
        <v>1.2506962281491565</v>
      </c>
      <c r="AD22" s="2">
        <f>VLOOKUP($A22,Constants!$A$2:$AI$6,25,FALSE)</f>
        <v>0.70121471642379218</v>
      </c>
      <c r="AE22" s="2">
        <f>VLOOKUP($A22,Constants!$A$2:$AI$6,26,FALSE)</f>
        <v>0.73248212212752117</v>
      </c>
      <c r="AF22" s="2">
        <f>VLOOKUP($A22,Constants!$A$2:$AI$6,27,FALSE)</f>
        <v>0.89507263178691154</v>
      </c>
      <c r="AG22" s="2">
        <f>VLOOKUP($A22,Constants!$A$2:$AI$6,28,FALSE)</f>
        <v>1.2702815002316585</v>
      </c>
      <c r="AH22" s="2">
        <f>VLOOKUP($A22,Constants!$A$2:$AI$6,29,FALSE)</f>
        <v>1.6079694818319308</v>
      </c>
      <c r="AI22" s="2">
        <f>VLOOKUP($A22,Constants!$A$2:$AI$6,30,FALSE)</f>
        <v>2.071960684993039</v>
      </c>
      <c r="AJ22" s="2">
        <f>VLOOKUP($A22,Constants!$A$2:$AI$6,31,FALSE)</f>
        <v>0.11483511449558886</v>
      </c>
      <c r="AK22" s="2">
        <f>VLOOKUP($A22,Constants!$A$2:$AI$6,32,FALSE)</f>
        <v>1.2060869949739947</v>
      </c>
      <c r="AL22" s="2">
        <f>VLOOKUP($A22,Constants!$A$2:$AI$6,33,FALSE)</f>
        <v>2.1177173430342862</v>
      </c>
      <c r="AM22" s="2">
        <f>VLOOKUP($A22,Constants!$A$2:$AI$6,34,FALSE)</f>
        <v>0.32895683426004935</v>
      </c>
      <c r="AN22" s="2">
        <f>VLOOKUP($A22,Constants!$A$2:$AI$6,35,FALSE)</f>
        <v>1.1713291809097841</v>
      </c>
      <c r="AO22" s="5">
        <f t="shared" si="1"/>
        <v>769.57670975720771</v>
      </c>
      <c r="AP22" s="5">
        <f t="shared" si="7"/>
        <v>769.47335855096628</v>
      </c>
      <c r="AQ22" s="4">
        <f t="shared" si="8"/>
        <v>345.09414540353612</v>
      </c>
      <c r="AR22" s="4">
        <f t="shared" si="9"/>
        <v>341.26497615255903</v>
      </c>
    </row>
    <row r="23" spans="1:44" x14ac:dyDescent="0.4">
      <c r="A23" s="1">
        <v>2012</v>
      </c>
      <c r="B23" s="1" t="s">
        <v>21</v>
      </c>
      <c r="C23" s="1">
        <v>1851</v>
      </c>
      <c r="D23" s="1">
        <v>5476</v>
      </c>
      <c r="E23" s="1">
        <v>6119</v>
      </c>
      <c r="F23" s="1">
        <v>1467</v>
      </c>
      <c r="G23" s="1">
        <v>986</v>
      </c>
      <c r="H23" s="1">
        <v>279</v>
      </c>
      <c r="I23" s="1">
        <v>39</v>
      </c>
      <c r="J23" s="1">
        <v>163</v>
      </c>
      <c r="K23" s="1">
        <v>726</v>
      </c>
      <c r="L23" s="1">
        <v>698</v>
      </c>
      <c r="M23" s="1">
        <v>511</v>
      </c>
      <c r="N23" s="1">
        <v>46</v>
      </c>
      <c r="O23" s="1">
        <v>1103</v>
      </c>
      <c r="P23" s="1">
        <v>57</v>
      </c>
      <c r="Q23" s="1">
        <v>39</v>
      </c>
      <c r="R23" s="1">
        <v>36</v>
      </c>
      <c r="S23" s="1">
        <v>156</v>
      </c>
      <c r="T23" s="1">
        <v>59</v>
      </c>
      <c r="U23" s="1">
        <v>23</v>
      </c>
      <c r="V23" s="1">
        <f t="shared" si="2"/>
        <v>2313</v>
      </c>
      <c r="W23" s="2">
        <f t="shared" si="3"/>
        <v>0.2678962746530314</v>
      </c>
      <c r="X23" s="2">
        <f t="shared" si="4"/>
        <v>0.3345388788426763</v>
      </c>
      <c r="Y23" s="2">
        <f t="shared" si="5"/>
        <v>0.42238860482103724</v>
      </c>
      <c r="Z23" s="2">
        <f t="shared" si="6"/>
        <v>0.75692748366371354</v>
      </c>
      <c r="AA23" s="2">
        <f t="shared" si="0"/>
        <v>0.32946827894649661</v>
      </c>
      <c r="AB23" s="2">
        <f>VLOOKUP($A23,Constants!$A$2:$AI$6,23,FALSE)</f>
        <v>0.31500038541586373</v>
      </c>
      <c r="AC23" s="2">
        <f>VLOOKUP($A23,Constants!$A$2:$AI$6,24,FALSE)</f>
        <v>1.2451903412633971</v>
      </c>
      <c r="AD23" s="2">
        <f>VLOOKUP($A23,Constants!$A$2:$AI$6,25,FALSE)</f>
        <v>0.69053384667460882</v>
      </c>
      <c r="AE23" s="2">
        <f>VLOOKUP($A23,Constants!$A$2:$AI$6,26,FALSE)</f>
        <v>0.72166360520619355</v>
      </c>
      <c r="AF23" s="2">
        <f>VLOOKUP($A23,Constants!$A$2:$AI$6,27,FALSE)</f>
        <v>0.88353834957043531</v>
      </c>
      <c r="AG23" s="2">
        <f>VLOOKUP($A23,Constants!$A$2:$AI$6,28,FALSE)</f>
        <v>1.2570954519494544</v>
      </c>
      <c r="AH23" s="2">
        <f>VLOOKUP($A23,Constants!$A$2:$AI$6,29,FALSE)</f>
        <v>1.5932968440905715</v>
      </c>
      <c r="AI23" s="2">
        <f>VLOOKUP($A23,Constants!$A$2:$AI$6,30,FALSE)</f>
        <v>2.0582668631846195</v>
      </c>
      <c r="AJ23" s="2">
        <f>VLOOKUP($A23,Constants!$A$2:$AI$6,31,FALSE)</f>
        <v>0.11411181513636191</v>
      </c>
      <c r="AK23" s="2">
        <f>VLOOKUP($A23,Constants!$A$2:$AI$6,32,FALSE)</f>
        <v>1.2242284962251651</v>
      </c>
      <c r="AL23" s="2">
        <f>VLOOKUP($A23,Constants!$A$2:$AI$6,33,FALSE)</f>
        <v>2.1013171726872297</v>
      </c>
      <c r="AM23" s="2">
        <f>VLOOKUP($A23,Constants!$A$2:$AI$6,34,FALSE)</f>
        <v>0.33107416930744227</v>
      </c>
      <c r="AN23" s="2">
        <f>VLOOKUP($A23,Constants!$A$2:$AI$6,35,FALSE)</f>
        <v>1.1701719346665544</v>
      </c>
      <c r="AO23" s="5">
        <f t="shared" si="1"/>
        <v>769.34699028160856</v>
      </c>
      <c r="AP23" s="5">
        <f t="shared" si="7"/>
        <v>769.07841246997032</v>
      </c>
      <c r="AQ23" s="4">
        <f t="shared" si="8"/>
        <v>1878.9615664738665</v>
      </c>
      <c r="AR23" s="4">
        <f t="shared" si="9"/>
        <v>1855.749620932894</v>
      </c>
    </row>
    <row r="24" spans="1:44" x14ac:dyDescent="0.4">
      <c r="A24" s="1">
        <v>2010</v>
      </c>
      <c r="B24" s="1" t="s">
        <v>23</v>
      </c>
      <c r="C24" s="1">
        <v>1874</v>
      </c>
      <c r="D24" s="1">
        <v>5646</v>
      </c>
      <c r="E24" s="1">
        <v>6356</v>
      </c>
      <c r="F24" s="1">
        <v>1511</v>
      </c>
      <c r="G24" s="1">
        <v>920</v>
      </c>
      <c r="H24" s="1">
        <v>358</v>
      </c>
      <c r="I24" s="1">
        <v>22</v>
      </c>
      <c r="J24" s="1">
        <v>211</v>
      </c>
      <c r="K24" s="1">
        <v>818</v>
      </c>
      <c r="L24" s="1">
        <v>782</v>
      </c>
      <c r="M24" s="1">
        <v>587</v>
      </c>
      <c r="N24" s="1">
        <v>43</v>
      </c>
      <c r="O24" s="1">
        <v>1140</v>
      </c>
      <c r="P24" s="1">
        <v>47</v>
      </c>
      <c r="Q24" s="1">
        <v>46</v>
      </c>
      <c r="R24" s="1">
        <v>29</v>
      </c>
      <c r="S24" s="1">
        <v>131</v>
      </c>
      <c r="T24" s="1">
        <v>68</v>
      </c>
      <c r="U24" s="1">
        <v>17</v>
      </c>
      <c r="V24" s="1">
        <f t="shared" si="2"/>
        <v>2546</v>
      </c>
      <c r="W24" s="2">
        <f t="shared" si="3"/>
        <v>0.26762309599716616</v>
      </c>
      <c r="X24" s="2">
        <f t="shared" si="4"/>
        <v>0.33907682579829274</v>
      </c>
      <c r="Y24" s="2">
        <f t="shared" si="5"/>
        <v>0.45093871767623095</v>
      </c>
      <c r="Z24" s="2">
        <f t="shared" si="6"/>
        <v>0.79001554347452374</v>
      </c>
      <c r="AA24" s="2">
        <f t="shared" si="0"/>
        <v>0.33455355721788954</v>
      </c>
      <c r="AB24" s="2">
        <f>VLOOKUP($A24,Constants!$A$2:$AI$6,23,FALSE)</f>
        <v>0.32098596558422016</v>
      </c>
      <c r="AC24" s="2">
        <f>VLOOKUP($A24,Constants!$A$2:$AI$6,24,FALSE)</f>
        <v>1.2506962281491565</v>
      </c>
      <c r="AD24" s="2">
        <f>VLOOKUP($A24,Constants!$A$2:$AI$6,25,FALSE)</f>
        <v>0.70121471642379218</v>
      </c>
      <c r="AE24" s="2">
        <f>VLOOKUP($A24,Constants!$A$2:$AI$6,26,FALSE)</f>
        <v>0.73248212212752117</v>
      </c>
      <c r="AF24" s="2">
        <f>VLOOKUP($A24,Constants!$A$2:$AI$6,27,FALSE)</f>
        <v>0.89507263178691154</v>
      </c>
      <c r="AG24" s="2">
        <f>VLOOKUP($A24,Constants!$A$2:$AI$6,28,FALSE)</f>
        <v>1.2702815002316585</v>
      </c>
      <c r="AH24" s="2">
        <f>VLOOKUP($A24,Constants!$A$2:$AI$6,29,FALSE)</f>
        <v>1.6079694818319308</v>
      </c>
      <c r="AI24" s="2">
        <f>VLOOKUP($A24,Constants!$A$2:$AI$6,30,FALSE)</f>
        <v>2.071960684993039</v>
      </c>
      <c r="AJ24" s="2">
        <f>VLOOKUP($A24,Constants!$A$2:$AI$6,31,FALSE)</f>
        <v>0.11483511449558886</v>
      </c>
      <c r="AK24" s="2">
        <f>VLOOKUP($A24,Constants!$A$2:$AI$6,32,FALSE)</f>
        <v>1.2060869949739947</v>
      </c>
      <c r="AL24" s="2">
        <f>VLOOKUP($A24,Constants!$A$2:$AI$6,33,FALSE)</f>
        <v>2.1177173430342862</v>
      </c>
      <c r="AM24" s="2">
        <f>VLOOKUP($A24,Constants!$A$2:$AI$6,34,FALSE)</f>
        <v>0.32895683426004935</v>
      </c>
      <c r="AN24" s="2">
        <f>VLOOKUP($A24,Constants!$A$2:$AI$6,35,FALSE)</f>
        <v>1.1713291809097841</v>
      </c>
      <c r="AO24" s="5">
        <f t="shared" si="1"/>
        <v>798.84207368026682</v>
      </c>
      <c r="AP24" s="5">
        <f t="shared" si="7"/>
        <v>798.59846685805735</v>
      </c>
      <c r="AQ24" s="4">
        <f t="shared" si="8"/>
        <v>367.02614087232524</v>
      </c>
      <c r="AR24" s="4">
        <f t="shared" si="9"/>
        <v>376.41948825789905</v>
      </c>
    </row>
    <row r="25" spans="1:44" x14ac:dyDescent="0.4">
      <c r="A25" s="1">
        <v>2010</v>
      </c>
      <c r="B25" s="1" t="s">
        <v>31</v>
      </c>
      <c r="C25" s="1">
        <v>1784</v>
      </c>
      <c r="D25" s="1">
        <v>5484</v>
      </c>
      <c r="E25" s="1">
        <v>6118</v>
      </c>
      <c r="F25" s="1">
        <v>1467</v>
      </c>
      <c r="G25" s="1">
        <v>1006</v>
      </c>
      <c r="H25" s="1">
        <v>263</v>
      </c>
      <c r="I25" s="1">
        <v>21</v>
      </c>
      <c r="J25" s="1">
        <v>177</v>
      </c>
      <c r="K25" s="1">
        <v>752</v>
      </c>
      <c r="L25" s="1">
        <v>710</v>
      </c>
      <c r="M25" s="1">
        <v>467</v>
      </c>
      <c r="N25" s="1">
        <v>23</v>
      </c>
      <c r="O25" s="1">
        <v>922</v>
      </c>
      <c r="P25" s="1">
        <v>79</v>
      </c>
      <c r="Q25" s="1">
        <v>38</v>
      </c>
      <c r="R25" s="1">
        <v>50</v>
      </c>
      <c r="S25" s="1">
        <v>148</v>
      </c>
      <c r="T25" s="1">
        <v>160</v>
      </c>
      <c r="U25" s="1">
        <v>74</v>
      </c>
      <c r="V25" s="1">
        <f t="shared" si="2"/>
        <v>2303</v>
      </c>
      <c r="W25" s="2">
        <f t="shared" si="3"/>
        <v>0.26750547045951861</v>
      </c>
      <c r="X25" s="2">
        <f t="shared" si="4"/>
        <v>0.33174027686222807</v>
      </c>
      <c r="Y25" s="2">
        <f t="shared" si="5"/>
        <v>0.41994894237782643</v>
      </c>
      <c r="Z25" s="2">
        <f t="shared" si="6"/>
        <v>0.7516892192400545</v>
      </c>
      <c r="AA25" s="2">
        <f t="shared" si="0"/>
        <v>0.32919768403639371</v>
      </c>
      <c r="AB25" s="2">
        <f>VLOOKUP($A25,Constants!$A$2:$AI$6,23,FALSE)</f>
        <v>0.32098596558422016</v>
      </c>
      <c r="AC25" s="2">
        <f>VLOOKUP($A25,Constants!$A$2:$AI$6,24,FALSE)</f>
        <v>1.2506962281491565</v>
      </c>
      <c r="AD25" s="2">
        <f>VLOOKUP($A25,Constants!$A$2:$AI$6,25,FALSE)</f>
        <v>0.70121471642379218</v>
      </c>
      <c r="AE25" s="2">
        <f>VLOOKUP($A25,Constants!$A$2:$AI$6,26,FALSE)</f>
        <v>0.73248212212752117</v>
      </c>
      <c r="AF25" s="2">
        <f>VLOOKUP($A25,Constants!$A$2:$AI$6,27,FALSE)</f>
        <v>0.89507263178691154</v>
      </c>
      <c r="AG25" s="2">
        <f>VLOOKUP($A25,Constants!$A$2:$AI$6,28,FALSE)</f>
        <v>1.2702815002316585</v>
      </c>
      <c r="AH25" s="2">
        <f>VLOOKUP($A25,Constants!$A$2:$AI$6,29,FALSE)</f>
        <v>1.6079694818319308</v>
      </c>
      <c r="AI25" s="2">
        <f>VLOOKUP($A25,Constants!$A$2:$AI$6,30,FALSE)</f>
        <v>2.071960684993039</v>
      </c>
      <c r="AJ25" s="2">
        <f>VLOOKUP($A25,Constants!$A$2:$AI$6,31,FALSE)</f>
        <v>0.11483511449558886</v>
      </c>
      <c r="AK25" s="2">
        <f>VLOOKUP($A25,Constants!$A$2:$AI$6,32,FALSE)</f>
        <v>1.2060869949739947</v>
      </c>
      <c r="AL25" s="2">
        <f>VLOOKUP($A25,Constants!$A$2:$AI$6,33,FALSE)</f>
        <v>2.1177173430342862</v>
      </c>
      <c r="AM25" s="2">
        <f>VLOOKUP($A25,Constants!$A$2:$AI$6,34,FALSE)</f>
        <v>0.32895683426004935</v>
      </c>
      <c r="AN25" s="2">
        <f>VLOOKUP($A25,Constants!$A$2:$AI$6,35,FALSE)</f>
        <v>1.1713291809097841</v>
      </c>
      <c r="AO25" s="5">
        <f t="shared" si="1"/>
        <v>742.73029181135394</v>
      </c>
      <c r="AP25" s="5">
        <f t="shared" si="7"/>
        <v>742.644319160956</v>
      </c>
      <c r="AQ25" s="4">
        <f t="shared" si="8"/>
        <v>85.927489902651885</v>
      </c>
      <c r="AR25" s="4">
        <f t="shared" si="9"/>
        <v>87.52876396205501</v>
      </c>
    </row>
    <row r="26" spans="1:44" x14ac:dyDescent="0.4">
      <c r="A26" s="1">
        <v>2010</v>
      </c>
      <c r="B26" s="1" t="s">
        <v>32</v>
      </c>
      <c r="C26" s="1">
        <v>1956</v>
      </c>
      <c r="D26" s="1">
        <v>5567</v>
      </c>
      <c r="E26" s="1">
        <v>6379</v>
      </c>
      <c r="F26" s="1">
        <v>1485</v>
      </c>
      <c r="G26" s="1">
        <v>977</v>
      </c>
      <c r="H26" s="1">
        <v>275</v>
      </c>
      <c r="I26" s="1">
        <v>32</v>
      </c>
      <c r="J26" s="1">
        <v>201</v>
      </c>
      <c r="K26" s="1">
        <v>859</v>
      </c>
      <c r="L26" s="1">
        <v>823</v>
      </c>
      <c r="M26" s="1">
        <v>662</v>
      </c>
      <c r="N26" s="1">
        <v>36</v>
      </c>
      <c r="O26" s="1">
        <v>1136</v>
      </c>
      <c r="P26" s="1">
        <v>73</v>
      </c>
      <c r="Q26" s="1">
        <v>44</v>
      </c>
      <c r="R26" s="1">
        <v>33</v>
      </c>
      <c r="S26" s="1">
        <v>124</v>
      </c>
      <c r="T26" s="1">
        <v>103</v>
      </c>
      <c r="U26" s="1">
        <v>30</v>
      </c>
      <c r="V26" s="1">
        <f t="shared" si="2"/>
        <v>2427</v>
      </c>
      <c r="W26" s="2">
        <f t="shared" si="3"/>
        <v>0.26675049398239625</v>
      </c>
      <c r="X26" s="2">
        <f t="shared" si="4"/>
        <v>0.34982666246454458</v>
      </c>
      <c r="Y26" s="2">
        <f t="shared" si="5"/>
        <v>0.43596191844799714</v>
      </c>
      <c r="Z26" s="2">
        <f t="shared" si="6"/>
        <v>0.78578858091254178</v>
      </c>
      <c r="AA26" s="2">
        <f t="shared" si="0"/>
        <v>0.34611727416798732</v>
      </c>
      <c r="AB26" s="2">
        <f>VLOOKUP($A26,Constants!$A$2:$AI$6,23,FALSE)</f>
        <v>0.32098596558422016</v>
      </c>
      <c r="AC26" s="2">
        <f>VLOOKUP($A26,Constants!$A$2:$AI$6,24,FALSE)</f>
        <v>1.2506962281491565</v>
      </c>
      <c r="AD26" s="2">
        <f>VLOOKUP($A26,Constants!$A$2:$AI$6,25,FALSE)</f>
        <v>0.70121471642379218</v>
      </c>
      <c r="AE26" s="2">
        <f>VLOOKUP($A26,Constants!$A$2:$AI$6,26,FALSE)</f>
        <v>0.73248212212752117</v>
      </c>
      <c r="AF26" s="2">
        <f>VLOOKUP($A26,Constants!$A$2:$AI$6,27,FALSE)</f>
        <v>0.89507263178691154</v>
      </c>
      <c r="AG26" s="2">
        <f>VLOOKUP($A26,Constants!$A$2:$AI$6,28,FALSE)</f>
        <v>1.2702815002316585</v>
      </c>
      <c r="AH26" s="2">
        <f>VLOOKUP($A26,Constants!$A$2:$AI$6,29,FALSE)</f>
        <v>1.6079694818319308</v>
      </c>
      <c r="AI26" s="2">
        <f>VLOOKUP($A26,Constants!$A$2:$AI$6,30,FALSE)</f>
        <v>2.071960684993039</v>
      </c>
      <c r="AJ26" s="2">
        <f>VLOOKUP($A26,Constants!$A$2:$AI$6,31,FALSE)</f>
        <v>0.11483511449558886</v>
      </c>
      <c r="AK26" s="2">
        <f>VLOOKUP($A26,Constants!$A$2:$AI$6,32,FALSE)</f>
        <v>1.2060869949739947</v>
      </c>
      <c r="AL26" s="2">
        <f>VLOOKUP($A26,Constants!$A$2:$AI$6,33,FALSE)</f>
        <v>2.1177173430342862</v>
      </c>
      <c r="AM26" s="2">
        <f>VLOOKUP($A26,Constants!$A$2:$AI$6,34,FALSE)</f>
        <v>0.32895683426004935</v>
      </c>
      <c r="AN26" s="2">
        <f>VLOOKUP($A26,Constants!$A$2:$AI$6,35,FALSE)</f>
        <v>1.1713291809097841</v>
      </c>
      <c r="AO26" s="5">
        <f t="shared" si="1"/>
        <v>860.71189603641938</v>
      </c>
      <c r="AP26" s="5">
        <f t="shared" si="7"/>
        <v>859.87464129960779</v>
      </c>
      <c r="AQ26" s="4">
        <f t="shared" si="8"/>
        <v>2.9305880395083674</v>
      </c>
      <c r="AR26" s="4">
        <f t="shared" si="9"/>
        <v>0.76499740297960017</v>
      </c>
    </row>
    <row r="27" spans="1:44" x14ac:dyDescent="0.4">
      <c r="A27" s="1">
        <v>2014</v>
      </c>
      <c r="B27" s="1" t="s">
        <v>33</v>
      </c>
      <c r="C27" s="1">
        <v>2163</v>
      </c>
      <c r="D27" s="1">
        <v>5560</v>
      </c>
      <c r="E27" s="1">
        <v>6231</v>
      </c>
      <c r="F27" s="1">
        <v>1476</v>
      </c>
      <c r="G27" s="1">
        <v>1002</v>
      </c>
      <c r="H27" s="1">
        <v>302</v>
      </c>
      <c r="I27" s="1">
        <v>38</v>
      </c>
      <c r="J27" s="1">
        <v>134</v>
      </c>
      <c r="K27" s="1">
        <v>718</v>
      </c>
      <c r="L27" s="1">
        <v>686</v>
      </c>
      <c r="M27" s="1">
        <v>519</v>
      </c>
      <c r="N27" s="1">
        <v>30</v>
      </c>
      <c r="O27" s="1">
        <v>1246</v>
      </c>
      <c r="P27" s="1">
        <v>61</v>
      </c>
      <c r="Q27" s="1">
        <v>43</v>
      </c>
      <c r="R27" s="1">
        <v>47</v>
      </c>
      <c r="S27" s="1">
        <v>120</v>
      </c>
      <c r="T27" s="1">
        <v>138</v>
      </c>
      <c r="U27" s="1">
        <v>50</v>
      </c>
      <c r="V27" s="1">
        <f t="shared" si="2"/>
        <v>2256</v>
      </c>
      <c r="W27" s="2">
        <f t="shared" si="3"/>
        <v>0.26546762589928058</v>
      </c>
      <c r="X27" s="2">
        <f t="shared" si="4"/>
        <v>0.33252466440239364</v>
      </c>
      <c r="Y27" s="2">
        <f t="shared" si="5"/>
        <v>0.40575539568345326</v>
      </c>
      <c r="Z27" s="2">
        <f t="shared" si="6"/>
        <v>0.7382800600858469</v>
      </c>
      <c r="AA27" s="2">
        <f t="shared" si="0"/>
        <v>0.32927027466276615</v>
      </c>
      <c r="AB27" s="2">
        <f>VLOOKUP($A27,Constants!$A$2:$AI$6,23,FALSE)</f>
        <v>0.3099515365128318</v>
      </c>
      <c r="AC27" s="2">
        <f>VLOOKUP($A27,Constants!$A$2:$AI$6,24,FALSE)</f>
        <v>1.3038455044940069</v>
      </c>
      <c r="AD27" s="2">
        <f>VLOOKUP($A27,Constants!$A$2:$AI$6,25,FALSE)</f>
        <v>0.68941052846333761</v>
      </c>
      <c r="AE27" s="2">
        <f>VLOOKUP($A27,Constants!$A$2:$AI$6,26,FALSE)</f>
        <v>0.72200666607568775</v>
      </c>
      <c r="AF27" s="2">
        <f>VLOOKUP($A27,Constants!$A$2:$AI$6,27,FALSE)</f>
        <v>0.8915065816599087</v>
      </c>
      <c r="AG27" s="2">
        <f>VLOOKUP($A27,Constants!$A$2:$AI$6,28,FALSE)</f>
        <v>1.2826602330081107</v>
      </c>
      <c r="AH27" s="2">
        <f>VLOOKUP($A27,Constants!$A$2:$AI$6,29,FALSE)</f>
        <v>1.6346985192214927</v>
      </c>
      <c r="AI27" s="2">
        <f>VLOOKUP($A27,Constants!$A$2:$AI$6,30,FALSE)</f>
        <v>2.1353352428044414</v>
      </c>
      <c r="AJ27" s="2">
        <f>VLOOKUP($A27,Constants!$A$2:$AI$6,31,FALSE)</f>
        <v>0.10743878039232743</v>
      </c>
      <c r="AK27" s="2">
        <f>VLOOKUP($A27,Constants!$A$2:$AI$6,32,FALSE)</f>
        <v>1.1991075934703359</v>
      </c>
      <c r="AL27" s="2">
        <f>VLOOKUP($A27,Constants!$A$2:$AI$6,33,FALSE)</f>
        <v>2.1034643740319066</v>
      </c>
      <c r="AM27" s="2">
        <f>VLOOKUP($A27,Constants!$A$2:$AI$6,34,FALSE)</f>
        <v>0.31747544223246543</v>
      </c>
      <c r="AN27" s="2">
        <f>VLOOKUP($A27,Constants!$A$2:$AI$6,35,FALSE)</f>
        <v>1.1595897155302428</v>
      </c>
      <c r="AO27" s="5">
        <f t="shared" si="1"/>
        <v>761.77413948664321</v>
      </c>
      <c r="AP27" s="5">
        <f t="shared" si="7"/>
        <v>761.33609544234855</v>
      </c>
      <c r="AQ27" s="4">
        <f t="shared" si="8"/>
        <v>1916.175287796096</v>
      </c>
      <c r="AR27" s="4">
        <f t="shared" si="9"/>
        <v>1878.0171681883428</v>
      </c>
    </row>
    <row r="28" spans="1:44" x14ac:dyDescent="0.4">
      <c r="A28" s="1">
        <v>2012</v>
      </c>
      <c r="B28" s="1" t="s">
        <v>25</v>
      </c>
      <c r="C28" s="1">
        <v>1801</v>
      </c>
      <c r="D28" s="1">
        <v>5636</v>
      </c>
      <c r="E28" s="1">
        <v>6149</v>
      </c>
      <c r="F28" s="1">
        <v>1492</v>
      </c>
      <c r="G28" s="1">
        <v>1029</v>
      </c>
      <c r="H28" s="1">
        <v>295</v>
      </c>
      <c r="I28" s="1">
        <v>37</v>
      </c>
      <c r="J28" s="1">
        <v>131</v>
      </c>
      <c r="K28" s="1">
        <v>676</v>
      </c>
      <c r="L28" s="1">
        <v>643</v>
      </c>
      <c r="M28" s="1">
        <v>404</v>
      </c>
      <c r="N28" s="1">
        <v>35</v>
      </c>
      <c r="O28" s="1">
        <v>1032</v>
      </c>
      <c r="P28" s="1">
        <v>42</v>
      </c>
      <c r="Q28" s="1">
        <v>41</v>
      </c>
      <c r="R28" s="1">
        <v>26</v>
      </c>
      <c r="S28" s="1">
        <v>130</v>
      </c>
      <c r="T28" s="1">
        <v>132</v>
      </c>
      <c r="U28" s="1">
        <v>38</v>
      </c>
      <c r="V28" s="1">
        <f t="shared" si="2"/>
        <v>2254</v>
      </c>
      <c r="W28" s="2">
        <f t="shared" si="3"/>
        <v>0.26472675656493966</v>
      </c>
      <c r="X28" s="2">
        <f t="shared" si="4"/>
        <v>0.31651151396374327</v>
      </c>
      <c r="Y28" s="2">
        <f t="shared" si="5"/>
        <v>0.39992902767920513</v>
      </c>
      <c r="Z28" s="2">
        <f t="shared" si="6"/>
        <v>0.71644054164294846</v>
      </c>
      <c r="AA28" s="2">
        <f t="shared" si="0"/>
        <v>0.3125821287779238</v>
      </c>
      <c r="AB28" s="2">
        <f>VLOOKUP($A28,Constants!$A$2:$AI$6,23,FALSE)</f>
        <v>0.31500038541586373</v>
      </c>
      <c r="AC28" s="2">
        <f>VLOOKUP($A28,Constants!$A$2:$AI$6,24,FALSE)</f>
        <v>1.2451903412633971</v>
      </c>
      <c r="AD28" s="2">
        <f>VLOOKUP($A28,Constants!$A$2:$AI$6,25,FALSE)</f>
        <v>0.69053384667460882</v>
      </c>
      <c r="AE28" s="2">
        <f>VLOOKUP($A28,Constants!$A$2:$AI$6,26,FALSE)</f>
        <v>0.72166360520619355</v>
      </c>
      <c r="AF28" s="2">
        <f>VLOOKUP($A28,Constants!$A$2:$AI$6,27,FALSE)</f>
        <v>0.88353834957043531</v>
      </c>
      <c r="AG28" s="2">
        <f>VLOOKUP($A28,Constants!$A$2:$AI$6,28,FALSE)</f>
        <v>1.2570954519494544</v>
      </c>
      <c r="AH28" s="2">
        <f>VLOOKUP($A28,Constants!$A$2:$AI$6,29,FALSE)</f>
        <v>1.5932968440905715</v>
      </c>
      <c r="AI28" s="2">
        <f>VLOOKUP($A28,Constants!$A$2:$AI$6,30,FALSE)</f>
        <v>2.0582668631846195</v>
      </c>
      <c r="AJ28" s="2">
        <f>VLOOKUP($A28,Constants!$A$2:$AI$6,31,FALSE)</f>
        <v>0.11411181513636191</v>
      </c>
      <c r="AK28" s="2">
        <f>VLOOKUP($A28,Constants!$A$2:$AI$6,32,FALSE)</f>
        <v>1.2242284962251651</v>
      </c>
      <c r="AL28" s="2">
        <f>VLOOKUP($A28,Constants!$A$2:$AI$6,33,FALSE)</f>
        <v>2.1013171726872297</v>
      </c>
      <c r="AM28" s="2">
        <f>VLOOKUP($A28,Constants!$A$2:$AI$6,34,FALSE)</f>
        <v>0.33107416930744227</v>
      </c>
      <c r="AN28" s="2">
        <f>VLOOKUP($A28,Constants!$A$2:$AI$6,35,FALSE)</f>
        <v>1.1701719346665544</v>
      </c>
      <c r="AO28" s="5">
        <f t="shared" si="1"/>
        <v>689.73171429167871</v>
      </c>
      <c r="AP28" s="5">
        <f t="shared" si="7"/>
        <v>689.79249866654573</v>
      </c>
      <c r="AQ28" s="4">
        <f t="shared" si="8"/>
        <v>188.55997738829342</v>
      </c>
      <c r="AR28" s="4">
        <f t="shared" si="9"/>
        <v>190.23301946666561</v>
      </c>
    </row>
    <row r="29" spans="1:44" x14ac:dyDescent="0.4">
      <c r="A29" s="1">
        <v>2012</v>
      </c>
      <c r="B29" s="1" t="s">
        <v>32</v>
      </c>
      <c r="C29" s="1">
        <v>1917</v>
      </c>
      <c r="D29" s="1">
        <v>5524</v>
      </c>
      <c r="E29" s="1">
        <v>6231</v>
      </c>
      <c r="F29" s="1">
        <v>1462</v>
      </c>
      <c r="G29" s="1">
        <v>924</v>
      </c>
      <c r="H29" s="1">
        <v>280</v>
      </c>
      <c r="I29" s="1">
        <v>13</v>
      </c>
      <c r="J29" s="1">
        <v>245</v>
      </c>
      <c r="K29" s="1">
        <v>804</v>
      </c>
      <c r="L29" s="1">
        <v>774</v>
      </c>
      <c r="M29" s="1">
        <v>565</v>
      </c>
      <c r="N29" s="1">
        <v>31</v>
      </c>
      <c r="O29" s="1">
        <v>1176</v>
      </c>
      <c r="P29" s="1">
        <v>62</v>
      </c>
      <c r="Q29" s="1">
        <v>49</v>
      </c>
      <c r="R29" s="1">
        <v>31</v>
      </c>
      <c r="S29" s="1">
        <v>136</v>
      </c>
      <c r="T29" s="1">
        <v>93</v>
      </c>
      <c r="U29" s="1">
        <v>27</v>
      </c>
      <c r="V29" s="1">
        <f t="shared" si="2"/>
        <v>2503</v>
      </c>
      <c r="W29" s="2">
        <f t="shared" si="3"/>
        <v>0.26466328747284579</v>
      </c>
      <c r="X29" s="2">
        <f t="shared" si="4"/>
        <v>0.33693548387096772</v>
      </c>
      <c r="Y29" s="2">
        <f t="shared" si="5"/>
        <v>0.45311368573497468</v>
      </c>
      <c r="Z29" s="2">
        <f t="shared" si="6"/>
        <v>0.7900491696059424</v>
      </c>
      <c r="AA29" s="2">
        <f t="shared" si="0"/>
        <v>0.33360350137785705</v>
      </c>
      <c r="AB29" s="2">
        <f>VLOOKUP($A29,Constants!$A$2:$AI$6,23,FALSE)</f>
        <v>0.31500038541586373</v>
      </c>
      <c r="AC29" s="2">
        <f>VLOOKUP($A29,Constants!$A$2:$AI$6,24,FALSE)</f>
        <v>1.2451903412633971</v>
      </c>
      <c r="AD29" s="2">
        <f>VLOOKUP($A29,Constants!$A$2:$AI$6,25,FALSE)</f>
        <v>0.69053384667460882</v>
      </c>
      <c r="AE29" s="2">
        <f>VLOOKUP($A29,Constants!$A$2:$AI$6,26,FALSE)</f>
        <v>0.72166360520619355</v>
      </c>
      <c r="AF29" s="2">
        <f>VLOOKUP($A29,Constants!$A$2:$AI$6,27,FALSE)</f>
        <v>0.88353834957043531</v>
      </c>
      <c r="AG29" s="2">
        <f>VLOOKUP($A29,Constants!$A$2:$AI$6,28,FALSE)</f>
        <v>1.2570954519494544</v>
      </c>
      <c r="AH29" s="2">
        <f>VLOOKUP($A29,Constants!$A$2:$AI$6,29,FALSE)</f>
        <v>1.5932968440905715</v>
      </c>
      <c r="AI29" s="2">
        <f>VLOOKUP($A29,Constants!$A$2:$AI$6,30,FALSE)</f>
        <v>2.0582668631846195</v>
      </c>
      <c r="AJ29" s="2">
        <f>VLOOKUP($A29,Constants!$A$2:$AI$6,31,FALSE)</f>
        <v>0.11411181513636191</v>
      </c>
      <c r="AK29" s="2">
        <f>VLOOKUP($A29,Constants!$A$2:$AI$6,32,FALSE)</f>
        <v>1.2242284962251651</v>
      </c>
      <c r="AL29" s="2">
        <f>VLOOKUP($A29,Constants!$A$2:$AI$6,33,FALSE)</f>
        <v>2.1013171726872297</v>
      </c>
      <c r="AM29" s="2">
        <f>VLOOKUP($A29,Constants!$A$2:$AI$6,34,FALSE)</f>
        <v>0.33107416930744227</v>
      </c>
      <c r="AN29" s="2">
        <f>VLOOKUP($A29,Constants!$A$2:$AI$6,35,FALSE)</f>
        <v>1.1701719346665544</v>
      </c>
      <c r="AO29" s="5">
        <f t="shared" si="1"/>
        <v>804.12172131981163</v>
      </c>
      <c r="AP29" s="5">
        <f t="shared" si="7"/>
        <v>803.66985278774632</v>
      </c>
      <c r="AQ29" s="4">
        <f t="shared" si="8"/>
        <v>1.4816079696684362E-2</v>
      </c>
      <c r="AR29" s="4">
        <f t="shared" si="9"/>
        <v>0.10899718175887507</v>
      </c>
    </row>
    <row r="30" spans="1:44" x14ac:dyDescent="0.4">
      <c r="A30" s="1">
        <v>2013</v>
      </c>
      <c r="B30" s="1" t="s">
        <v>26</v>
      </c>
      <c r="C30" s="1">
        <v>1775</v>
      </c>
      <c r="D30" s="1">
        <v>5588</v>
      </c>
      <c r="E30" s="1">
        <v>6260</v>
      </c>
      <c r="F30" s="1">
        <v>1476</v>
      </c>
      <c r="G30" s="1">
        <v>1003</v>
      </c>
      <c r="H30" s="1">
        <v>270</v>
      </c>
      <c r="I30" s="1">
        <v>39</v>
      </c>
      <c r="J30" s="1">
        <v>164</v>
      </c>
      <c r="K30" s="1">
        <v>733</v>
      </c>
      <c r="L30" s="1">
        <v>696</v>
      </c>
      <c r="M30" s="1">
        <v>523</v>
      </c>
      <c r="N30" s="1">
        <v>40</v>
      </c>
      <c r="O30" s="1">
        <v>1221</v>
      </c>
      <c r="P30" s="1">
        <v>48</v>
      </c>
      <c r="Q30" s="1">
        <v>64</v>
      </c>
      <c r="R30" s="1">
        <v>37</v>
      </c>
      <c r="S30" s="1">
        <v>150</v>
      </c>
      <c r="T30" s="1">
        <v>82</v>
      </c>
      <c r="U30" s="1">
        <v>34</v>
      </c>
      <c r="V30" s="1">
        <f t="shared" si="2"/>
        <v>2316</v>
      </c>
      <c r="W30" s="2">
        <f t="shared" si="3"/>
        <v>0.26413743736578382</v>
      </c>
      <c r="X30" s="2">
        <f t="shared" si="4"/>
        <v>0.32894102522898921</v>
      </c>
      <c r="Y30" s="2">
        <f t="shared" si="5"/>
        <v>0.41445955619183966</v>
      </c>
      <c r="Z30" s="2">
        <f t="shared" si="6"/>
        <v>0.74340058142082888</v>
      </c>
      <c r="AA30" s="2">
        <f t="shared" si="0"/>
        <v>0.32459970887918488</v>
      </c>
      <c r="AB30" s="2">
        <f>VLOOKUP($A30,Constants!$A$2:$AI$6,23,FALSE)</f>
        <v>0.31379523916534663</v>
      </c>
      <c r="AC30" s="2">
        <f>VLOOKUP($A30,Constants!$A$2:$AI$6,24,FALSE)</f>
        <v>1.276807374556703</v>
      </c>
      <c r="AD30" s="2">
        <f>VLOOKUP($A30,Constants!$A$2:$AI$6,25,FALSE)</f>
        <v>0.69002638226032553</v>
      </c>
      <c r="AE30" s="2">
        <f>VLOOKUP($A30,Constants!$A$2:$AI$6,26,FALSE)</f>
        <v>0.72194656662424317</v>
      </c>
      <c r="AF30" s="2">
        <f>VLOOKUP($A30,Constants!$A$2:$AI$6,27,FALSE)</f>
        <v>0.88793152531661457</v>
      </c>
      <c r="AG30" s="2">
        <f>VLOOKUP($A30,Constants!$A$2:$AI$6,28,FALSE)</f>
        <v>1.2709737376836254</v>
      </c>
      <c r="AH30" s="2">
        <f>VLOOKUP($A30,Constants!$A$2:$AI$6,29,FALSE)</f>
        <v>1.6157117288139353</v>
      </c>
      <c r="AI30" s="2">
        <f>VLOOKUP($A30,Constants!$A$2:$AI$6,30,FALSE)</f>
        <v>2.1013255635447305</v>
      </c>
      <c r="AJ30" s="2">
        <f>VLOOKUP($A30,Constants!$A$2:$AI$6,31,FALSE)</f>
        <v>0.10956169911236362</v>
      </c>
      <c r="AK30" s="2">
        <f>VLOOKUP($A30,Constants!$A$2:$AI$6,32,FALSE)</f>
        <v>1.2282412528481768</v>
      </c>
      <c r="AL30" s="2">
        <f>VLOOKUP($A30,Constants!$A$2:$AI$6,33,FALSE)</f>
        <v>2.130502526736918</v>
      </c>
      <c r="AM30" s="2">
        <f>VLOOKUP($A30,Constants!$A$2:$AI$6,34,FALSE)</f>
        <v>0.32408126522478498</v>
      </c>
      <c r="AN30" s="2">
        <f>VLOOKUP($A30,Constants!$A$2:$AI$6,35,FALSE)</f>
        <v>1.1629379282817152</v>
      </c>
      <c r="AO30" s="5">
        <f t="shared" si="1"/>
        <v>738.82897278282269</v>
      </c>
      <c r="AP30" s="5">
        <f t="shared" si="7"/>
        <v>738.68457687312991</v>
      </c>
      <c r="AQ30" s="4">
        <f t="shared" si="8"/>
        <v>33.976923702887682</v>
      </c>
      <c r="AR30" s="4">
        <f t="shared" si="9"/>
        <v>32.314414226523461</v>
      </c>
    </row>
    <row r="31" spans="1:44" x14ac:dyDescent="0.4">
      <c r="A31" s="1">
        <v>2011</v>
      </c>
      <c r="B31" s="1" t="s">
        <v>34</v>
      </c>
      <c r="C31" s="1">
        <v>2002</v>
      </c>
      <c r="D31" s="1">
        <v>5600</v>
      </c>
      <c r="E31" s="1">
        <v>6335</v>
      </c>
      <c r="F31" s="1">
        <v>1477</v>
      </c>
      <c r="G31" s="1">
        <v>1021</v>
      </c>
      <c r="H31" s="1">
        <v>309</v>
      </c>
      <c r="I31" s="1">
        <v>39</v>
      </c>
      <c r="J31" s="1">
        <v>108</v>
      </c>
      <c r="K31" s="1">
        <v>718</v>
      </c>
      <c r="L31" s="1">
        <v>676</v>
      </c>
      <c r="M31" s="1">
        <v>571</v>
      </c>
      <c r="N31" s="1">
        <v>56</v>
      </c>
      <c r="O31" s="1">
        <v>1085</v>
      </c>
      <c r="P31" s="1">
        <v>51</v>
      </c>
      <c r="Q31" s="1">
        <v>48</v>
      </c>
      <c r="R31" s="1">
        <v>65</v>
      </c>
      <c r="S31" s="1">
        <v>112</v>
      </c>
      <c r="T31" s="1">
        <v>130</v>
      </c>
      <c r="U31" s="1">
        <v>35</v>
      </c>
      <c r="V31" s="1">
        <f t="shared" si="2"/>
        <v>2188</v>
      </c>
      <c r="W31" s="2">
        <f t="shared" si="3"/>
        <v>0.26374999999999998</v>
      </c>
      <c r="X31" s="2">
        <f t="shared" si="4"/>
        <v>0.33476874003189794</v>
      </c>
      <c r="Y31" s="2">
        <f t="shared" si="5"/>
        <v>0.39071428571428574</v>
      </c>
      <c r="Z31" s="2">
        <f t="shared" si="6"/>
        <v>0.72548302574618373</v>
      </c>
      <c r="AA31" s="2">
        <f t="shared" si="0"/>
        <v>0.3287737367235275</v>
      </c>
      <c r="AB31" s="2">
        <f>VLOOKUP($A31,Constants!$A$2:$AI$6,23,FALSE)</f>
        <v>0.31597191750767878</v>
      </c>
      <c r="AC31" s="2">
        <f>VLOOKUP($A31,Constants!$A$2:$AI$6,24,FALSE)</f>
        <v>1.264161343392616</v>
      </c>
      <c r="AD31" s="2">
        <f>VLOOKUP($A31,Constants!$A$2:$AI$6,25,FALSE)</f>
        <v>0.69439627576010876</v>
      </c>
      <c r="AE31" s="2">
        <f>VLOOKUP($A31,Constants!$A$2:$AI$6,26,FALSE)</f>
        <v>0.72600030934492421</v>
      </c>
      <c r="AF31" s="2">
        <f>VLOOKUP($A31,Constants!$A$2:$AI$6,27,FALSE)</f>
        <v>0.89034128398596424</v>
      </c>
      <c r="AG31" s="2">
        <f>VLOOKUP($A31,Constants!$A$2:$AI$6,28,FALSE)</f>
        <v>1.2695896870037491</v>
      </c>
      <c r="AH31" s="2">
        <f>VLOOKUP($A31,Constants!$A$2:$AI$6,29,FALSE)</f>
        <v>1.6109132497197556</v>
      </c>
      <c r="AI31" s="2">
        <f>VLOOKUP($A31,Constants!$A$2:$AI$6,30,FALSE)</f>
        <v>2.0857977982573415</v>
      </c>
      <c r="AJ31" s="2">
        <f>VLOOKUP($A31,Constants!$A$2:$AI$6,31,FALSE)</f>
        <v>0.11232691840535507</v>
      </c>
      <c r="AK31" s="2">
        <f>VLOOKUP($A31,Constants!$A$2:$AI$6,32,FALSE)</f>
        <v>1.2114736472894483</v>
      </c>
      <c r="AL31" s="2">
        <f>VLOOKUP($A31,Constants!$A$2:$AI$6,33,FALSE)</f>
        <v>2.1108188330408901</v>
      </c>
      <c r="AM31" s="2">
        <f>VLOOKUP($A31,Constants!$A$2:$AI$6,34,FALSE)</f>
        <v>0.32628272411395753</v>
      </c>
      <c r="AN31" s="2">
        <f>VLOOKUP($A31,Constants!$A$2:$AI$6,35,FALSE)</f>
        <v>1.1673247856953355</v>
      </c>
      <c r="AO31" s="5">
        <f t="shared" si="1"/>
        <v>775.74385570674497</v>
      </c>
      <c r="AP31" s="5">
        <f t="shared" si="7"/>
        <v>775.53339090920224</v>
      </c>
      <c r="AQ31" s="4">
        <f t="shared" si="8"/>
        <v>3334.3528718813832</v>
      </c>
      <c r="AR31" s="4">
        <f t="shared" si="9"/>
        <v>3310.0910695110747</v>
      </c>
    </row>
    <row r="32" spans="1:44" x14ac:dyDescent="0.4">
      <c r="A32" s="1">
        <v>2013</v>
      </c>
      <c r="B32" s="1" t="s">
        <v>33</v>
      </c>
      <c r="C32" s="1">
        <v>2285</v>
      </c>
      <c r="D32" s="1">
        <v>5491</v>
      </c>
      <c r="E32" s="1">
        <v>6145</v>
      </c>
      <c r="F32" s="1">
        <v>1447</v>
      </c>
      <c r="G32" s="1">
        <v>1011</v>
      </c>
      <c r="H32" s="1">
        <v>281</v>
      </c>
      <c r="I32" s="1">
        <v>17</v>
      </c>
      <c r="J32" s="1">
        <v>138</v>
      </c>
      <c r="K32" s="1">
        <v>649</v>
      </c>
      <c r="L32" s="1">
        <v>618</v>
      </c>
      <c r="M32" s="1">
        <v>476</v>
      </c>
      <c r="N32" s="1">
        <v>45</v>
      </c>
      <c r="O32" s="1">
        <v>1146</v>
      </c>
      <c r="P32" s="1">
        <v>57</v>
      </c>
      <c r="Q32" s="1">
        <v>48</v>
      </c>
      <c r="R32" s="1">
        <v>71</v>
      </c>
      <c r="S32" s="1">
        <v>130</v>
      </c>
      <c r="T32" s="1">
        <v>78</v>
      </c>
      <c r="U32" s="1">
        <v>28</v>
      </c>
      <c r="V32" s="1">
        <f t="shared" si="2"/>
        <v>2176</v>
      </c>
      <c r="W32" s="2">
        <f t="shared" si="3"/>
        <v>0.26352212711710071</v>
      </c>
      <c r="X32" s="2">
        <f t="shared" si="4"/>
        <v>0.32608695652173914</v>
      </c>
      <c r="Y32" s="2">
        <f t="shared" si="5"/>
        <v>0.39628482972136225</v>
      </c>
      <c r="Z32" s="2">
        <f t="shared" si="6"/>
        <v>0.72237178624310139</v>
      </c>
      <c r="AA32" s="2">
        <f t="shared" si="0"/>
        <v>0.32105525136884022</v>
      </c>
      <c r="AB32" s="2">
        <f>VLOOKUP($A32,Constants!$A$2:$AI$6,23,FALSE)</f>
        <v>0.31379523916534663</v>
      </c>
      <c r="AC32" s="2">
        <f>VLOOKUP($A32,Constants!$A$2:$AI$6,24,FALSE)</f>
        <v>1.276807374556703</v>
      </c>
      <c r="AD32" s="2">
        <f>VLOOKUP($A32,Constants!$A$2:$AI$6,25,FALSE)</f>
        <v>0.69002638226032553</v>
      </c>
      <c r="AE32" s="2">
        <f>VLOOKUP($A32,Constants!$A$2:$AI$6,26,FALSE)</f>
        <v>0.72194656662424317</v>
      </c>
      <c r="AF32" s="2">
        <f>VLOOKUP($A32,Constants!$A$2:$AI$6,27,FALSE)</f>
        <v>0.88793152531661457</v>
      </c>
      <c r="AG32" s="2">
        <f>VLOOKUP($A32,Constants!$A$2:$AI$6,28,FALSE)</f>
        <v>1.2709737376836254</v>
      </c>
      <c r="AH32" s="2">
        <f>VLOOKUP($A32,Constants!$A$2:$AI$6,29,FALSE)</f>
        <v>1.6157117288139353</v>
      </c>
      <c r="AI32" s="2">
        <f>VLOOKUP($A32,Constants!$A$2:$AI$6,30,FALSE)</f>
        <v>2.1013255635447305</v>
      </c>
      <c r="AJ32" s="2">
        <f>VLOOKUP($A32,Constants!$A$2:$AI$6,31,FALSE)</f>
        <v>0.10956169911236362</v>
      </c>
      <c r="AK32" s="2">
        <f>VLOOKUP($A32,Constants!$A$2:$AI$6,32,FALSE)</f>
        <v>1.2282412528481768</v>
      </c>
      <c r="AL32" s="2">
        <f>VLOOKUP($A32,Constants!$A$2:$AI$6,33,FALSE)</f>
        <v>2.130502526736918</v>
      </c>
      <c r="AM32" s="2">
        <f>VLOOKUP($A32,Constants!$A$2:$AI$6,34,FALSE)</f>
        <v>0.32408126522478498</v>
      </c>
      <c r="AN32" s="2">
        <f>VLOOKUP($A32,Constants!$A$2:$AI$6,35,FALSE)</f>
        <v>1.1629379282817152</v>
      </c>
      <c r="AO32" s="5">
        <f t="shared" si="1"/>
        <v>708.19752240274056</v>
      </c>
      <c r="AP32" s="5">
        <f t="shared" si="7"/>
        <v>708.13348763619911</v>
      </c>
      <c r="AQ32" s="4">
        <f t="shared" si="8"/>
        <v>3504.3466586229706</v>
      </c>
      <c r="AR32" s="4">
        <f t="shared" si="9"/>
        <v>3496.7693600205125</v>
      </c>
    </row>
    <row r="33" spans="1:44" x14ac:dyDescent="0.4">
      <c r="A33" s="1">
        <v>2011</v>
      </c>
      <c r="B33" s="1" t="s">
        <v>32</v>
      </c>
      <c r="C33" s="1">
        <v>1889</v>
      </c>
      <c r="D33" s="1">
        <v>5518</v>
      </c>
      <c r="E33" s="1">
        <v>6306</v>
      </c>
      <c r="F33" s="1">
        <v>1452</v>
      </c>
      <c r="G33" s="1">
        <v>930</v>
      </c>
      <c r="H33" s="1">
        <v>267</v>
      </c>
      <c r="I33" s="1">
        <v>33</v>
      </c>
      <c r="J33" s="1">
        <v>222</v>
      </c>
      <c r="K33" s="1">
        <v>867</v>
      </c>
      <c r="L33" s="1">
        <v>836</v>
      </c>
      <c r="M33" s="1">
        <v>627</v>
      </c>
      <c r="N33" s="1">
        <v>34</v>
      </c>
      <c r="O33" s="1">
        <v>1138</v>
      </c>
      <c r="P33" s="1">
        <v>74</v>
      </c>
      <c r="Q33" s="1">
        <v>51</v>
      </c>
      <c r="R33" s="1">
        <v>36</v>
      </c>
      <c r="S33" s="1">
        <v>146</v>
      </c>
      <c r="T33" s="1">
        <v>147</v>
      </c>
      <c r="U33" s="1">
        <v>46</v>
      </c>
      <c r="V33" s="1">
        <f t="shared" si="2"/>
        <v>2451</v>
      </c>
      <c r="W33" s="2">
        <f t="shared" si="3"/>
        <v>0.26313881841246828</v>
      </c>
      <c r="X33" s="2">
        <f t="shared" si="4"/>
        <v>0.34338118022328551</v>
      </c>
      <c r="Y33" s="2">
        <f t="shared" si="5"/>
        <v>0.4441826748822037</v>
      </c>
      <c r="Z33" s="2">
        <f t="shared" si="6"/>
        <v>0.78756385510548921</v>
      </c>
      <c r="AA33" s="2">
        <f t="shared" si="0"/>
        <v>0.33980115458627325</v>
      </c>
      <c r="AB33" s="2">
        <f>VLOOKUP($A33,Constants!$A$2:$AI$6,23,FALSE)</f>
        <v>0.31597191750767878</v>
      </c>
      <c r="AC33" s="2">
        <f>VLOOKUP($A33,Constants!$A$2:$AI$6,24,FALSE)</f>
        <v>1.264161343392616</v>
      </c>
      <c r="AD33" s="2">
        <f>VLOOKUP($A33,Constants!$A$2:$AI$6,25,FALSE)</f>
        <v>0.69439627576010876</v>
      </c>
      <c r="AE33" s="2">
        <f>VLOOKUP($A33,Constants!$A$2:$AI$6,26,FALSE)</f>
        <v>0.72600030934492421</v>
      </c>
      <c r="AF33" s="2">
        <f>VLOOKUP($A33,Constants!$A$2:$AI$6,27,FALSE)</f>
        <v>0.89034128398596424</v>
      </c>
      <c r="AG33" s="2">
        <f>VLOOKUP($A33,Constants!$A$2:$AI$6,28,FALSE)</f>
        <v>1.2695896870037491</v>
      </c>
      <c r="AH33" s="2">
        <f>VLOOKUP($A33,Constants!$A$2:$AI$6,29,FALSE)</f>
        <v>1.6109132497197556</v>
      </c>
      <c r="AI33" s="2">
        <f>VLOOKUP($A33,Constants!$A$2:$AI$6,30,FALSE)</f>
        <v>2.0857977982573415</v>
      </c>
      <c r="AJ33" s="2">
        <f>VLOOKUP($A33,Constants!$A$2:$AI$6,31,FALSE)</f>
        <v>0.11232691840535507</v>
      </c>
      <c r="AK33" s="2">
        <f>VLOOKUP($A33,Constants!$A$2:$AI$6,32,FALSE)</f>
        <v>1.2114736472894483</v>
      </c>
      <c r="AL33" s="2">
        <f>VLOOKUP($A33,Constants!$A$2:$AI$6,33,FALSE)</f>
        <v>2.1108188330408901</v>
      </c>
      <c r="AM33" s="2">
        <f>VLOOKUP($A33,Constants!$A$2:$AI$6,34,FALSE)</f>
        <v>0.32628272411395753</v>
      </c>
      <c r="AN33" s="2">
        <f>VLOOKUP($A33,Constants!$A$2:$AI$6,35,FALSE)</f>
        <v>1.1673247856953355</v>
      </c>
      <c r="AO33" s="5">
        <f t="shared" si="1"/>
        <v>827.20062863463602</v>
      </c>
      <c r="AP33" s="5">
        <f t="shared" si="7"/>
        <v>826.47604446421747</v>
      </c>
      <c r="AQ33" s="4">
        <f t="shared" si="8"/>
        <v>1583.9899610781545</v>
      </c>
      <c r="AR33" s="4">
        <f t="shared" si="9"/>
        <v>1642.1909722660798</v>
      </c>
    </row>
    <row r="34" spans="1:44" x14ac:dyDescent="0.4">
      <c r="A34" s="1">
        <v>2010</v>
      </c>
      <c r="B34" s="1" t="s">
        <v>27</v>
      </c>
      <c r="C34" s="1">
        <v>2244</v>
      </c>
      <c r="D34" s="1">
        <v>5542</v>
      </c>
      <c r="E34" s="1">
        <v>6241</v>
      </c>
      <c r="F34" s="1">
        <v>1456</v>
      </c>
      <c r="G34" s="1">
        <v>1003</v>
      </c>
      <c r="H34" s="1">
        <v>285</v>
      </c>
      <c r="I34" s="1">
        <v>18</v>
      </c>
      <c r="J34" s="1">
        <v>150</v>
      </c>
      <c r="K34" s="1">
        <v>736</v>
      </c>
      <c r="L34" s="1">
        <v>689</v>
      </c>
      <c r="M34" s="1">
        <v>541</v>
      </c>
      <c r="N34" s="1">
        <v>78</v>
      </c>
      <c r="O34" s="1">
        <v>1027</v>
      </c>
      <c r="P34" s="1">
        <v>50</v>
      </c>
      <c r="Q34" s="1">
        <v>40</v>
      </c>
      <c r="R34" s="1">
        <v>66</v>
      </c>
      <c r="S34" s="1">
        <v>124</v>
      </c>
      <c r="T34" s="1">
        <v>79</v>
      </c>
      <c r="U34" s="1">
        <v>41</v>
      </c>
      <c r="V34" s="1">
        <f t="shared" si="2"/>
        <v>2227</v>
      </c>
      <c r="W34" s="2">
        <f t="shared" si="3"/>
        <v>0.26272103933597979</v>
      </c>
      <c r="X34" s="2">
        <f t="shared" si="4"/>
        <v>0.33160537826016523</v>
      </c>
      <c r="Y34" s="2">
        <f t="shared" si="5"/>
        <v>0.40184049079754602</v>
      </c>
      <c r="Z34" s="2">
        <f t="shared" si="6"/>
        <v>0.73344586905771125</v>
      </c>
      <c r="AA34" s="2">
        <f t="shared" ref="AA34:AA65" si="10">((M34-N34)+P34+G34+H34+I34+J34)/(D34+M34-N34+P34+Q34)</f>
        <v>0.32305168170631665</v>
      </c>
      <c r="AB34" s="2">
        <f>VLOOKUP($A34,Constants!$A$2:$AI$6,23,FALSE)</f>
        <v>0.32098596558422016</v>
      </c>
      <c r="AC34" s="2">
        <f>VLOOKUP($A34,Constants!$A$2:$AI$6,24,FALSE)</f>
        <v>1.2506962281491565</v>
      </c>
      <c r="AD34" s="2">
        <f>VLOOKUP($A34,Constants!$A$2:$AI$6,25,FALSE)</f>
        <v>0.70121471642379218</v>
      </c>
      <c r="AE34" s="2">
        <f>VLOOKUP($A34,Constants!$A$2:$AI$6,26,FALSE)</f>
        <v>0.73248212212752117</v>
      </c>
      <c r="AF34" s="2">
        <f>VLOOKUP($A34,Constants!$A$2:$AI$6,27,FALSE)</f>
        <v>0.89507263178691154</v>
      </c>
      <c r="AG34" s="2">
        <f>VLOOKUP($A34,Constants!$A$2:$AI$6,28,FALSE)</f>
        <v>1.2702815002316585</v>
      </c>
      <c r="AH34" s="2">
        <f>VLOOKUP($A34,Constants!$A$2:$AI$6,29,FALSE)</f>
        <v>1.6079694818319308</v>
      </c>
      <c r="AI34" s="2">
        <f>VLOOKUP($A34,Constants!$A$2:$AI$6,30,FALSE)</f>
        <v>2.071960684993039</v>
      </c>
      <c r="AJ34" s="2">
        <f>VLOOKUP($A34,Constants!$A$2:$AI$6,31,FALSE)</f>
        <v>0.11483511449558886</v>
      </c>
      <c r="AK34" s="2">
        <f>VLOOKUP($A34,Constants!$A$2:$AI$6,32,FALSE)</f>
        <v>1.2060869949739947</v>
      </c>
      <c r="AL34" s="2">
        <f>VLOOKUP($A34,Constants!$A$2:$AI$6,33,FALSE)</f>
        <v>2.1177173430342862</v>
      </c>
      <c r="AM34" s="2">
        <f>VLOOKUP($A34,Constants!$A$2:$AI$6,34,FALSE)</f>
        <v>0.32895683426004935</v>
      </c>
      <c r="AN34" s="2">
        <f>VLOOKUP($A34,Constants!$A$2:$AI$6,35,FALSE)</f>
        <v>1.1713291809097841</v>
      </c>
      <c r="AO34" s="5">
        <f t="shared" ref="AO34:AO65" si="11">IF(OR(AA34="",AB34="",AC34=0,AC34=0,AJ34=""),"",E34*(((AA34-AB34)/AC34+AJ34)))</f>
        <v>726.9939156644474</v>
      </c>
      <c r="AP34" s="5">
        <f t="shared" si="7"/>
        <v>726.98836023342915</v>
      </c>
      <c r="AQ34" s="4">
        <f t="shared" si="8"/>
        <v>81.10955505908592</v>
      </c>
      <c r="AR34" s="4">
        <f t="shared" si="9"/>
        <v>81.209651282441158</v>
      </c>
    </row>
    <row r="35" spans="1:44" x14ac:dyDescent="0.4">
      <c r="A35" s="1">
        <v>2014</v>
      </c>
      <c r="B35" s="1" t="s">
        <v>25</v>
      </c>
      <c r="C35" s="1">
        <v>1788</v>
      </c>
      <c r="D35" s="1">
        <v>5545</v>
      </c>
      <c r="E35" s="1">
        <v>6058</v>
      </c>
      <c r="F35" s="1">
        <v>1456</v>
      </c>
      <c r="G35" s="1">
        <v>1046</v>
      </c>
      <c r="H35" s="1">
        <v>286</v>
      </c>
      <c r="I35" s="1">
        <v>29</v>
      </c>
      <c r="J35" s="1">
        <v>95</v>
      </c>
      <c r="K35" s="1">
        <v>651</v>
      </c>
      <c r="L35" s="1">
        <v>604</v>
      </c>
      <c r="M35" s="1">
        <v>380</v>
      </c>
      <c r="N35" s="1">
        <v>22</v>
      </c>
      <c r="O35" s="1">
        <v>985</v>
      </c>
      <c r="P35" s="1">
        <v>53</v>
      </c>
      <c r="Q35" s="1">
        <v>47</v>
      </c>
      <c r="R35" s="1">
        <v>33</v>
      </c>
      <c r="S35" s="1">
        <v>131</v>
      </c>
      <c r="T35" s="1">
        <v>153</v>
      </c>
      <c r="U35" s="1">
        <v>36</v>
      </c>
      <c r="V35" s="1">
        <f t="shared" si="2"/>
        <v>2085</v>
      </c>
      <c r="W35" s="2">
        <f t="shared" si="3"/>
        <v>0.26257889990982869</v>
      </c>
      <c r="X35" s="2">
        <f t="shared" si="4"/>
        <v>0.31352697095435683</v>
      </c>
      <c r="Y35" s="2">
        <f t="shared" si="5"/>
        <v>0.37601442741208296</v>
      </c>
      <c r="Z35" s="2">
        <f t="shared" si="6"/>
        <v>0.68954139836643979</v>
      </c>
      <c r="AA35" s="2">
        <f t="shared" si="10"/>
        <v>0.31101116108612359</v>
      </c>
      <c r="AB35" s="2">
        <f>VLOOKUP($A35,Constants!$A$2:$AI$6,23,FALSE)</f>
        <v>0.3099515365128318</v>
      </c>
      <c r="AC35" s="2">
        <f>VLOOKUP($A35,Constants!$A$2:$AI$6,24,FALSE)</f>
        <v>1.3038455044940069</v>
      </c>
      <c r="AD35" s="2">
        <f>VLOOKUP($A35,Constants!$A$2:$AI$6,25,FALSE)</f>
        <v>0.68941052846333761</v>
      </c>
      <c r="AE35" s="2">
        <f>VLOOKUP($A35,Constants!$A$2:$AI$6,26,FALSE)</f>
        <v>0.72200666607568775</v>
      </c>
      <c r="AF35" s="2">
        <f>VLOOKUP($A35,Constants!$A$2:$AI$6,27,FALSE)</f>
        <v>0.8915065816599087</v>
      </c>
      <c r="AG35" s="2">
        <f>VLOOKUP($A35,Constants!$A$2:$AI$6,28,FALSE)</f>
        <v>1.2826602330081107</v>
      </c>
      <c r="AH35" s="2">
        <f>VLOOKUP($A35,Constants!$A$2:$AI$6,29,FALSE)</f>
        <v>1.6346985192214927</v>
      </c>
      <c r="AI35" s="2">
        <f>VLOOKUP($A35,Constants!$A$2:$AI$6,30,FALSE)</f>
        <v>2.1353352428044414</v>
      </c>
      <c r="AJ35" s="2">
        <f>VLOOKUP($A35,Constants!$A$2:$AI$6,31,FALSE)</f>
        <v>0.10743878039232743</v>
      </c>
      <c r="AK35" s="2">
        <f>VLOOKUP($A35,Constants!$A$2:$AI$6,32,FALSE)</f>
        <v>1.1991075934703359</v>
      </c>
      <c r="AL35" s="2">
        <f>VLOOKUP($A35,Constants!$A$2:$AI$6,33,FALSE)</f>
        <v>2.1034643740319066</v>
      </c>
      <c r="AM35" s="2">
        <f>VLOOKUP($A35,Constants!$A$2:$AI$6,34,FALSE)</f>
        <v>0.31747544223246543</v>
      </c>
      <c r="AN35" s="2">
        <f>VLOOKUP($A35,Constants!$A$2:$AI$6,35,FALSE)</f>
        <v>1.1595897155302428</v>
      </c>
      <c r="AO35" s="5">
        <f t="shared" si="11"/>
        <v>655.78741864948256</v>
      </c>
      <c r="AP35" s="5">
        <f t="shared" si="7"/>
        <v>655.7861337491488</v>
      </c>
      <c r="AQ35" s="4">
        <f t="shared" si="8"/>
        <v>22.919377325413425</v>
      </c>
      <c r="AR35" s="4">
        <f t="shared" si="9"/>
        <v>22.907076264741178</v>
      </c>
    </row>
    <row r="36" spans="1:44" x14ac:dyDescent="0.4">
      <c r="A36" s="1">
        <v>2010</v>
      </c>
      <c r="B36" s="1" t="s">
        <v>24</v>
      </c>
      <c r="C36" s="1">
        <v>2180</v>
      </c>
      <c r="D36" s="1">
        <v>5530</v>
      </c>
      <c r="E36" s="1">
        <v>6265</v>
      </c>
      <c r="F36" s="1">
        <v>1452</v>
      </c>
      <c r="G36" s="1">
        <v>955</v>
      </c>
      <c r="H36" s="1">
        <v>270</v>
      </c>
      <c r="I36" s="1">
        <v>54</v>
      </c>
      <c r="J36" s="1">
        <v>173</v>
      </c>
      <c r="K36" s="1">
        <v>770</v>
      </c>
      <c r="L36" s="1">
        <v>741</v>
      </c>
      <c r="M36" s="1">
        <v>585</v>
      </c>
      <c r="N36" s="1">
        <v>53</v>
      </c>
      <c r="O36" s="1">
        <v>1274</v>
      </c>
      <c r="P36" s="1">
        <v>47</v>
      </c>
      <c r="Q36" s="1">
        <v>47</v>
      </c>
      <c r="R36" s="1">
        <v>56</v>
      </c>
      <c r="S36" s="1">
        <v>103</v>
      </c>
      <c r="T36" s="1">
        <v>99</v>
      </c>
      <c r="U36" s="1">
        <v>42</v>
      </c>
      <c r="V36" s="1">
        <f t="shared" si="2"/>
        <v>2349</v>
      </c>
      <c r="W36" s="2">
        <f t="shared" si="3"/>
        <v>0.26256781193490053</v>
      </c>
      <c r="X36" s="2">
        <f t="shared" si="4"/>
        <v>0.33564181027540668</v>
      </c>
      <c r="Y36" s="2">
        <f t="shared" si="5"/>
        <v>0.4247739602169982</v>
      </c>
      <c r="Z36" s="2">
        <f t="shared" si="6"/>
        <v>0.76041577049240483</v>
      </c>
      <c r="AA36" s="2">
        <f t="shared" si="10"/>
        <v>0.32992202729044834</v>
      </c>
      <c r="AB36" s="2">
        <f>VLOOKUP($A36,Constants!$A$2:$AI$6,23,FALSE)</f>
        <v>0.32098596558422016</v>
      </c>
      <c r="AC36" s="2">
        <f>VLOOKUP($A36,Constants!$A$2:$AI$6,24,FALSE)</f>
        <v>1.2506962281491565</v>
      </c>
      <c r="AD36" s="2">
        <f>VLOOKUP($A36,Constants!$A$2:$AI$6,25,FALSE)</f>
        <v>0.70121471642379218</v>
      </c>
      <c r="AE36" s="2">
        <f>VLOOKUP($A36,Constants!$A$2:$AI$6,26,FALSE)</f>
        <v>0.73248212212752117</v>
      </c>
      <c r="AF36" s="2">
        <f>VLOOKUP($A36,Constants!$A$2:$AI$6,27,FALSE)</f>
        <v>0.89507263178691154</v>
      </c>
      <c r="AG36" s="2">
        <f>VLOOKUP($A36,Constants!$A$2:$AI$6,28,FALSE)</f>
        <v>1.2702815002316585</v>
      </c>
      <c r="AH36" s="2">
        <f>VLOOKUP($A36,Constants!$A$2:$AI$6,29,FALSE)</f>
        <v>1.6079694818319308</v>
      </c>
      <c r="AI36" s="2">
        <f>VLOOKUP($A36,Constants!$A$2:$AI$6,30,FALSE)</f>
        <v>2.071960684993039</v>
      </c>
      <c r="AJ36" s="2">
        <f>VLOOKUP($A36,Constants!$A$2:$AI$6,31,FALSE)</f>
        <v>0.11483511449558886</v>
      </c>
      <c r="AK36" s="2">
        <f>VLOOKUP($A36,Constants!$A$2:$AI$6,32,FALSE)</f>
        <v>1.2060869949739947</v>
      </c>
      <c r="AL36" s="2">
        <f>VLOOKUP($A36,Constants!$A$2:$AI$6,33,FALSE)</f>
        <v>2.1177173430342862</v>
      </c>
      <c r="AM36" s="2">
        <f>VLOOKUP($A36,Constants!$A$2:$AI$6,34,FALSE)</f>
        <v>0.32895683426004935</v>
      </c>
      <c r="AN36" s="2">
        <f>VLOOKUP($A36,Constants!$A$2:$AI$6,35,FALSE)</f>
        <v>1.1713291809097841</v>
      </c>
      <c r="AO36" s="5">
        <f t="shared" si="11"/>
        <v>764.20460159559104</v>
      </c>
      <c r="AP36" s="5">
        <f t="shared" si="7"/>
        <v>764.10035920613905</v>
      </c>
      <c r="AQ36" s="4">
        <f t="shared" si="8"/>
        <v>33.586642665825877</v>
      </c>
      <c r="AR36" s="4">
        <f t="shared" si="9"/>
        <v>34.805761496588303</v>
      </c>
    </row>
    <row r="37" spans="1:44" x14ac:dyDescent="0.4">
      <c r="A37" s="1">
        <v>2010</v>
      </c>
      <c r="B37" s="1" t="s">
        <v>35</v>
      </c>
      <c r="C37" s="1">
        <v>2096</v>
      </c>
      <c r="D37" s="1">
        <v>5606</v>
      </c>
      <c r="E37" s="1">
        <v>6304</v>
      </c>
      <c r="F37" s="1">
        <v>1471</v>
      </c>
      <c r="G37" s="1">
        <v>963</v>
      </c>
      <c r="H37" s="1">
        <v>293</v>
      </c>
      <c r="I37" s="1">
        <v>33</v>
      </c>
      <c r="J37" s="1">
        <v>182</v>
      </c>
      <c r="K37" s="1">
        <v>750</v>
      </c>
      <c r="L37" s="1">
        <v>710</v>
      </c>
      <c r="M37" s="1">
        <v>546</v>
      </c>
      <c r="N37" s="1">
        <v>35</v>
      </c>
      <c r="O37" s="1">
        <v>1216</v>
      </c>
      <c r="P37" s="1">
        <v>81</v>
      </c>
      <c r="Q37" s="1">
        <v>35</v>
      </c>
      <c r="R37" s="1">
        <v>35</v>
      </c>
      <c r="S37" s="1">
        <v>116</v>
      </c>
      <c r="T37" s="1">
        <v>81</v>
      </c>
      <c r="U37" s="1">
        <v>26</v>
      </c>
      <c r="V37" s="1">
        <f t="shared" si="2"/>
        <v>2376</v>
      </c>
      <c r="W37" s="2">
        <f t="shared" si="3"/>
        <v>0.2623974313235819</v>
      </c>
      <c r="X37" s="2">
        <f t="shared" si="4"/>
        <v>0.33471601786853861</v>
      </c>
      <c r="Y37" s="2">
        <f t="shared" si="5"/>
        <v>0.42383160899036748</v>
      </c>
      <c r="Z37" s="2">
        <f t="shared" si="6"/>
        <v>0.75854762685890609</v>
      </c>
      <c r="AA37" s="2">
        <f t="shared" si="10"/>
        <v>0.33098026632440236</v>
      </c>
      <c r="AB37" s="2">
        <f>VLOOKUP($A37,Constants!$A$2:$AI$6,23,FALSE)</f>
        <v>0.32098596558422016</v>
      </c>
      <c r="AC37" s="2">
        <f>VLOOKUP($A37,Constants!$A$2:$AI$6,24,FALSE)</f>
        <v>1.2506962281491565</v>
      </c>
      <c r="AD37" s="2">
        <f>VLOOKUP($A37,Constants!$A$2:$AI$6,25,FALSE)</f>
        <v>0.70121471642379218</v>
      </c>
      <c r="AE37" s="2">
        <f>VLOOKUP($A37,Constants!$A$2:$AI$6,26,FALSE)</f>
        <v>0.73248212212752117</v>
      </c>
      <c r="AF37" s="2">
        <f>VLOOKUP($A37,Constants!$A$2:$AI$6,27,FALSE)</f>
        <v>0.89507263178691154</v>
      </c>
      <c r="AG37" s="2">
        <f>VLOOKUP($A37,Constants!$A$2:$AI$6,28,FALSE)</f>
        <v>1.2702815002316585</v>
      </c>
      <c r="AH37" s="2">
        <f>VLOOKUP($A37,Constants!$A$2:$AI$6,29,FALSE)</f>
        <v>1.6079694818319308</v>
      </c>
      <c r="AI37" s="2">
        <f>VLOOKUP($A37,Constants!$A$2:$AI$6,30,FALSE)</f>
        <v>2.071960684993039</v>
      </c>
      <c r="AJ37" s="2">
        <f>VLOOKUP($A37,Constants!$A$2:$AI$6,31,FALSE)</f>
        <v>0.11483511449558886</v>
      </c>
      <c r="AK37" s="2">
        <f>VLOOKUP($A37,Constants!$A$2:$AI$6,32,FALSE)</f>
        <v>1.2060869949739947</v>
      </c>
      <c r="AL37" s="2">
        <f>VLOOKUP($A37,Constants!$A$2:$AI$6,33,FALSE)</f>
        <v>2.1177173430342862</v>
      </c>
      <c r="AM37" s="2">
        <f>VLOOKUP($A37,Constants!$A$2:$AI$6,34,FALSE)</f>
        <v>0.32895683426004935</v>
      </c>
      <c r="AN37" s="2">
        <f>VLOOKUP($A37,Constants!$A$2:$AI$6,35,FALSE)</f>
        <v>1.1713291809097841</v>
      </c>
      <c r="AO37" s="5">
        <f t="shared" si="11"/>
        <v>774.2957611676128</v>
      </c>
      <c r="AP37" s="5">
        <f t="shared" si="7"/>
        <v>774.16457852902317</v>
      </c>
      <c r="AQ37" s="4">
        <f t="shared" si="8"/>
        <v>590.28401071368182</v>
      </c>
      <c r="AR37" s="4">
        <f t="shared" si="9"/>
        <v>583.92685548532779</v>
      </c>
    </row>
    <row r="38" spans="1:44" x14ac:dyDescent="0.4">
      <c r="A38" s="1">
        <v>2013</v>
      </c>
      <c r="B38" s="1" t="s">
        <v>22</v>
      </c>
      <c r="C38" s="1">
        <v>1850</v>
      </c>
      <c r="D38" s="1">
        <v>5585</v>
      </c>
      <c r="E38" s="1">
        <v>6196</v>
      </c>
      <c r="F38" s="1">
        <v>1465</v>
      </c>
      <c r="G38" s="1">
        <v>1004</v>
      </c>
      <c r="H38" s="1">
        <v>262</v>
      </c>
      <c r="I38" s="1">
        <v>23</v>
      </c>
      <c r="J38" s="1">
        <v>176</v>
      </c>
      <c r="K38" s="1">
        <v>730</v>
      </c>
      <c r="L38" s="1">
        <v>691</v>
      </c>
      <c r="M38" s="1">
        <v>462</v>
      </c>
      <c r="N38" s="1">
        <v>26</v>
      </c>
      <c r="O38" s="1">
        <v>1067</v>
      </c>
      <c r="P38" s="1">
        <v>61</v>
      </c>
      <c r="Q38" s="1">
        <v>42</v>
      </c>
      <c r="R38" s="1">
        <v>45</v>
      </c>
      <c r="S38" s="1">
        <v>125</v>
      </c>
      <c r="T38" s="1">
        <v>149</v>
      </c>
      <c r="U38" s="1">
        <v>46</v>
      </c>
      <c r="V38" s="1">
        <f t="shared" si="2"/>
        <v>2301</v>
      </c>
      <c r="W38" s="2">
        <f t="shared" si="3"/>
        <v>0.26230975828111014</v>
      </c>
      <c r="X38" s="2">
        <f t="shared" si="4"/>
        <v>0.32325203252032519</v>
      </c>
      <c r="Y38" s="2">
        <f t="shared" si="5"/>
        <v>0.41199641897940914</v>
      </c>
      <c r="Z38" s="2">
        <f t="shared" si="6"/>
        <v>0.73524845149973439</v>
      </c>
      <c r="AA38" s="2">
        <f t="shared" si="10"/>
        <v>0.32037883736120182</v>
      </c>
      <c r="AB38" s="2">
        <f>VLOOKUP($A38,Constants!$A$2:$AI$6,23,FALSE)</f>
        <v>0.31379523916534663</v>
      </c>
      <c r="AC38" s="2">
        <f>VLOOKUP($A38,Constants!$A$2:$AI$6,24,FALSE)</f>
        <v>1.276807374556703</v>
      </c>
      <c r="AD38" s="2">
        <f>VLOOKUP($A38,Constants!$A$2:$AI$6,25,FALSE)</f>
        <v>0.69002638226032553</v>
      </c>
      <c r="AE38" s="2">
        <f>VLOOKUP($A38,Constants!$A$2:$AI$6,26,FALSE)</f>
        <v>0.72194656662424317</v>
      </c>
      <c r="AF38" s="2">
        <f>VLOOKUP($A38,Constants!$A$2:$AI$6,27,FALSE)</f>
        <v>0.88793152531661457</v>
      </c>
      <c r="AG38" s="2">
        <f>VLOOKUP($A38,Constants!$A$2:$AI$6,28,FALSE)</f>
        <v>1.2709737376836254</v>
      </c>
      <c r="AH38" s="2">
        <f>VLOOKUP($A38,Constants!$A$2:$AI$6,29,FALSE)</f>
        <v>1.6157117288139353</v>
      </c>
      <c r="AI38" s="2">
        <f>VLOOKUP($A38,Constants!$A$2:$AI$6,30,FALSE)</f>
        <v>2.1013255635447305</v>
      </c>
      <c r="AJ38" s="2">
        <f>VLOOKUP($A38,Constants!$A$2:$AI$6,31,FALSE)</f>
        <v>0.10956169911236362</v>
      </c>
      <c r="AK38" s="2">
        <f>VLOOKUP($A38,Constants!$A$2:$AI$6,32,FALSE)</f>
        <v>1.2282412528481768</v>
      </c>
      <c r="AL38" s="2">
        <f>VLOOKUP($A38,Constants!$A$2:$AI$6,33,FALSE)</f>
        <v>2.130502526736918</v>
      </c>
      <c r="AM38" s="2">
        <f>VLOOKUP($A38,Constants!$A$2:$AI$6,34,FALSE)</f>
        <v>0.32408126522478498</v>
      </c>
      <c r="AN38" s="2">
        <f>VLOOKUP($A38,Constants!$A$2:$AI$6,35,FALSE)</f>
        <v>1.1629379282817152</v>
      </c>
      <c r="AO38" s="5">
        <f t="shared" si="11"/>
        <v>710.79270469276923</v>
      </c>
      <c r="AP38" s="5">
        <f t="shared" si="7"/>
        <v>710.73960351305914</v>
      </c>
      <c r="AQ38" s="4">
        <f t="shared" si="8"/>
        <v>368.92019301916901</v>
      </c>
      <c r="AR38" s="4">
        <f t="shared" si="9"/>
        <v>370.96287283416393</v>
      </c>
    </row>
    <row r="39" spans="1:44" x14ac:dyDescent="0.4">
      <c r="A39" s="1">
        <v>2012</v>
      </c>
      <c r="B39" s="1" t="s">
        <v>36</v>
      </c>
      <c r="C39" s="1">
        <v>2114</v>
      </c>
      <c r="D39" s="1">
        <v>5615</v>
      </c>
      <c r="E39" s="1">
        <v>6221</v>
      </c>
      <c r="F39" s="1">
        <v>1468</v>
      </c>
      <c r="G39" s="1">
        <v>948</v>
      </c>
      <c r="H39" s="1">
        <v>301</v>
      </c>
      <c r="I39" s="1">
        <v>25</v>
      </c>
      <c r="J39" s="1">
        <v>194</v>
      </c>
      <c r="K39" s="1">
        <v>731</v>
      </c>
      <c r="L39" s="1">
        <v>688</v>
      </c>
      <c r="M39" s="1">
        <v>479</v>
      </c>
      <c r="N39" s="1">
        <v>43</v>
      </c>
      <c r="O39" s="1">
        <v>1325</v>
      </c>
      <c r="P39" s="1">
        <v>41</v>
      </c>
      <c r="Q39" s="1">
        <v>36</v>
      </c>
      <c r="R39" s="1">
        <v>50</v>
      </c>
      <c r="S39" s="1">
        <v>111</v>
      </c>
      <c r="T39" s="1">
        <v>105</v>
      </c>
      <c r="U39" s="1">
        <v>35</v>
      </c>
      <c r="V39" s="1">
        <f t="shared" si="2"/>
        <v>2401</v>
      </c>
      <c r="W39" s="2">
        <f t="shared" si="3"/>
        <v>0.26144256455921638</v>
      </c>
      <c r="X39" s="2">
        <f t="shared" si="4"/>
        <v>0.32215200129638633</v>
      </c>
      <c r="Y39" s="2">
        <f t="shared" si="5"/>
        <v>0.42760463045414071</v>
      </c>
      <c r="Z39" s="2">
        <f t="shared" si="6"/>
        <v>0.74975663175052709</v>
      </c>
      <c r="AA39" s="2">
        <f t="shared" si="10"/>
        <v>0.31739556135770236</v>
      </c>
      <c r="AB39" s="2">
        <f>VLOOKUP($A39,Constants!$A$2:$AI$6,23,FALSE)</f>
        <v>0.31500038541586373</v>
      </c>
      <c r="AC39" s="2">
        <f>VLOOKUP($A39,Constants!$A$2:$AI$6,24,FALSE)</f>
        <v>1.2451903412633971</v>
      </c>
      <c r="AD39" s="2">
        <f>VLOOKUP($A39,Constants!$A$2:$AI$6,25,FALSE)</f>
        <v>0.69053384667460882</v>
      </c>
      <c r="AE39" s="2">
        <f>VLOOKUP($A39,Constants!$A$2:$AI$6,26,FALSE)</f>
        <v>0.72166360520619355</v>
      </c>
      <c r="AF39" s="2">
        <f>VLOOKUP($A39,Constants!$A$2:$AI$6,27,FALSE)</f>
        <v>0.88353834957043531</v>
      </c>
      <c r="AG39" s="2">
        <f>VLOOKUP($A39,Constants!$A$2:$AI$6,28,FALSE)</f>
        <v>1.2570954519494544</v>
      </c>
      <c r="AH39" s="2">
        <f>VLOOKUP($A39,Constants!$A$2:$AI$6,29,FALSE)</f>
        <v>1.5932968440905715</v>
      </c>
      <c r="AI39" s="2">
        <f>VLOOKUP($A39,Constants!$A$2:$AI$6,30,FALSE)</f>
        <v>2.0582668631846195</v>
      </c>
      <c r="AJ39" s="2">
        <f>VLOOKUP($A39,Constants!$A$2:$AI$6,31,FALSE)</f>
        <v>0.11411181513636191</v>
      </c>
      <c r="AK39" s="2">
        <f>VLOOKUP($A39,Constants!$A$2:$AI$6,32,FALSE)</f>
        <v>1.2242284962251651</v>
      </c>
      <c r="AL39" s="2">
        <f>VLOOKUP($A39,Constants!$A$2:$AI$6,33,FALSE)</f>
        <v>2.1013171726872297</v>
      </c>
      <c r="AM39" s="2">
        <f>VLOOKUP($A39,Constants!$A$2:$AI$6,34,FALSE)</f>
        <v>0.33107416930744227</v>
      </c>
      <c r="AN39" s="2">
        <f>VLOOKUP($A39,Constants!$A$2:$AI$6,35,FALSE)</f>
        <v>1.1701719346665544</v>
      </c>
      <c r="AO39" s="5">
        <f t="shared" si="11"/>
        <v>721.85595685733915</v>
      </c>
      <c r="AP39" s="5">
        <f t="shared" si="7"/>
        <v>721.84845826618277</v>
      </c>
      <c r="AQ39" s="4">
        <f t="shared" si="8"/>
        <v>83.613524994842891</v>
      </c>
      <c r="AR39" s="4">
        <f t="shared" si="9"/>
        <v>83.750716105798389</v>
      </c>
    </row>
    <row r="40" spans="1:44" x14ac:dyDescent="0.4">
      <c r="A40" s="1">
        <v>2011</v>
      </c>
      <c r="B40" s="1" t="s">
        <v>35</v>
      </c>
      <c r="C40" s="1">
        <v>2030</v>
      </c>
      <c r="D40" s="1">
        <v>5447</v>
      </c>
      <c r="E40" s="1">
        <v>6113</v>
      </c>
      <c r="F40" s="1">
        <v>1422</v>
      </c>
      <c r="G40" s="1">
        <v>930</v>
      </c>
      <c r="H40" s="1">
        <v>276</v>
      </c>
      <c r="I40" s="1">
        <v>31</v>
      </c>
      <c r="J40" s="1">
        <v>185</v>
      </c>
      <c r="K40" s="1">
        <v>721</v>
      </c>
      <c r="L40" s="1">
        <v>693</v>
      </c>
      <c r="M40" s="1">
        <v>481</v>
      </c>
      <c r="N40" s="1">
        <v>53</v>
      </c>
      <c r="O40" s="1">
        <v>1083</v>
      </c>
      <c r="P40" s="1">
        <v>56</v>
      </c>
      <c r="Q40" s="1">
        <v>44</v>
      </c>
      <c r="R40" s="1">
        <v>85</v>
      </c>
      <c r="S40" s="1">
        <v>114</v>
      </c>
      <c r="T40" s="1">
        <v>94</v>
      </c>
      <c r="U40" s="1">
        <v>31</v>
      </c>
      <c r="V40" s="1">
        <f t="shared" si="2"/>
        <v>2315</v>
      </c>
      <c r="W40" s="2">
        <f t="shared" si="3"/>
        <v>0.26106113456948782</v>
      </c>
      <c r="X40" s="2">
        <f t="shared" si="4"/>
        <v>0.32498341074983411</v>
      </c>
      <c r="Y40" s="2">
        <f t="shared" si="5"/>
        <v>0.42500458968239396</v>
      </c>
      <c r="Z40" s="2">
        <f t="shared" si="6"/>
        <v>0.74998800043222813</v>
      </c>
      <c r="AA40" s="2">
        <f t="shared" si="10"/>
        <v>0.31899581589958159</v>
      </c>
      <c r="AB40" s="2">
        <f>VLOOKUP($A40,Constants!$A$2:$AI$6,23,FALSE)</f>
        <v>0.31597191750767878</v>
      </c>
      <c r="AC40" s="2">
        <f>VLOOKUP($A40,Constants!$A$2:$AI$6,24,FALSE)</f>
        <v>1.264161343392616</v>
      </c>
      <c r="AD40" s="2">
        <f>VLOOKUP($A40,Constants!$A$2:$AI$6,25,FALSE)</f>
        <v>0.69439627576010876</v>
      </c>
      <c r="AE40" s="2">
        <f>VLOOKUP($A40,Constants!$A$2:$AI$6,26,FALSE)</f>
        <v>0.72600030934492421</v>
      </c>
      <c r="AF40" s="2">
        <f>VLOOKUP($A40,Constants!$A$2:$AI$6,27,FALSE)</f>
        <v>0.89034128398596424</v>
      </c>
      <c r="AG40" s="2">
        <f>VLOOKUP($A40,Constants!$A$2:$AI$6,28,FALSE)</f>
        <v>1.2695896870037491</v>
      </c>
      <c r="AH40" s="2">
        <f>VLOOKUP($A40,Constants!$A$2:$AI$6,29,FALSE)</f>
        <v>1.6109132497197556</v>
      </c>
      <c r="AI40" s="2">
        <f>VLOOKUP($A40,Constants!$A$2:$AI$6,30,FALSE)</f>
        <v>2.0857977982573415</v>
      </c>
      <c r="AJ40" s="2">
        <f>VLOOKUP($A40,Constants!$A$2:$AI$6,31,FALSE)</f>
        <v>0.11232691840535507</v>
      </c>
      <c r="AK40" s="2">
        <f>VLOOKUP($A40,Constants!$A$2:$AI$6,32,FALSE)</f>
        <v>1.2114736472894483</v>
      </c>
      <c r="AL40" s="2">
        <f>VLOOKUP($A40,Constants!$A$2:$AI$6,33,FALSE)</f>
        <v>2.1108188330408901</v>
      </c>
      <c r="AM40" s="2">
        <f>VLOOKUP($A40,Constants!$A$2:$AI$6,34,FALSE)</f>
        <v>0.32628272411395753</v>
      </c>
      <c r="AN40" s="2">
        <f>VLOOKUP($A40,Constants!$A$2:$AI$6,35,FALSE)</f>
        <v>1.1673247856953355</v>
      </c>
      <c r="AO40" s="5">
        <f t="shared" si="11"/>
        <v>701.27686648390943</v>
      </c>
      <c r="AP40" s="5">
        <f t="shared" si="7"/>
        <v>701.26551725395495</v>
      </c>
      <c r="AQ40" s="4">
        <f t="shared" si="8"/>
        <v>389.00199569353515</v>
      </c>
      <c r="AR40" s="4">
        <f t="shared" si="9"/>
        <v>389.44980925394964</v>
      </c>
    </row>
    <row r="41" spans="1:44" x14ac:dyDescent="0.4">
      <c r="A41" s="1">
        <v>2013</v>
      </c>
      <c r="B41" s="1" t="s">
        <v>30</v>
      </c>
      <c r="C41" s="1">
        <v>2062</v>
      </c>
      <c r="D41" s="1">
        <v>5552</v>
      </c>
      <c r="E41" s="1">
        <v>6168</v>
      </c>
      <c r="F41" s="1">
        <v>1446</v>
      </c>
      <c r="G41" s="1">
        <v>1024</v>
      </c>
      <c r="H41" s="1">
        <v>280</v>
      </c>
      <c r="I41" s="1">
        <v>35</v>
      </c>
      <c r="J41" s="1">
        <v>107</v>
      </c>
      <c r="K41" s="1">
        <v>629</v>
      </c>
      <c r="L41" s="1">
        <v>596</v>
      </c>
      <c r="M41" s="1">
        <v>469</v>
      </c>
      <c r="N41" s="1">
        <v>40</v>
      </c>
      <c r="O41" s="1">
        <v>1078</v>
      </c>
      <c r="P41" s="1">
        <v>39</v>
      </c>
      <c r="Q41" s="1">
        <v>42</v>
      </c>
      <c r="R41" s="1">
        <v>66</v>
      </c>
      <c r="S41" s="1">
        <v>131</v>
      </c>
      <c r="T41" s="1">
        <v>67</v>
      </c>
      <c r="U41" s="1">
        <v>26</v>
      </c>
      <c r="V41" s="1">
        <f t="shared" si="2"/>
        <v>2117</v>
      </c>
      <c r="W41" s="2">
        <f t="shared" si="3"/>
        <v>0.26044668587896252</v>
      </c>
      <c r="X41" s="2">
        <f t="shared" si="4"/>
        <v>0.32022287774500163</v>
      </c>
      <c r="Y41" s="2">
        <f t="shared" si="5"/>
        <v>0.38130403458213258</v>
      </c>
      <c r="Z41" s="2">
        <f t="shared" si="6"/>
        <v>0.70152691232713416</v>
      </c>
      <c r="AA41" s="2">
        <f t="shared" si="10"/>
        <v>0.31573738040250743</v>
      </c>
      <c r="AB41" s="2">
        <f>VLOOKUP($A41,Constants!$A$2:$AI$6,23,FALSE)</f>
        <v>0.31379523916534663</v>
      </c>
      <c r="AC41" s="2">
        <f>VLOOKUP($A41,Constants!$A$2:$AI$6,24,FALSE)</f>
        <v>1.276807374556703</v>
      </c>
      <c r="AD41" s="2">
        <f>VLOOKUP($A41,Constants!$A$2:$AI$6,25,FALSE)</f>
        <v>0.69002638226032553</v>
      </c>
      <c r="AE41" s="2">
        <f>VLOOKUP($A41,Constants!$A$2:$AI$6,26,FALSE)</f>
        <v>0.72194656662424317</v>
      </c>
      <c r="AF41" s="2">
        <f>VLOOKUP($A41,Constants!$A$2:$AI$6,27,FALSE)</f>
        <v>0.88793152531661457</v>
      </c>
      <c r="AG41" s="2">
        <f>VLOOKUP($A41,Constants!$A$2:$AI$6,28,FALSE)</f>
        <v>1.2709737376836254</v>
      </c>
      <c r="AH41" s="2">
        <f>VLOOKUP($A41,Constants!$A$2:$AI$6,29,FALSE)</f>
        <v>1.6157117288139353</v>
      </c>
      <c r="AI41" s="2">
        <f>VLOOKUP($A41,Constants!$A$2:$AI$6,30,FALSE)</f>
        <v>2.1013255635447305</v>
      </c>
      <c r="AJ41" s="2">
        <f>VLOOKUP($A41,Constants!$A$2:$AI$6,31,FALSE)</f>
        <v>0.10956169911236362</v>
      </c>
      <c r="AK41" s="2">
        <f>VLOOKUP($A41,Constants!$A$2:$AI$6,32,FALSE)</f>
        <v>1.2282412528481768</v>
      </c>
      <c r="AL41" s="2">
        <f>VLOOKUP($A41,Constants!$A$2:$AI$6,33,FALSE)</f>
        <v>2.130502526736918</v>
      </c>
      <c r="AM41" s="2">
        <f>VLOOKUP($A41,Constants!$A$2:$AI$6,34,FALSE)</f>
        <v>0.32408126522478498</v>
      </c>
      <c r="AN41" s="2">
        <f>VLOOKUP($A41,Constants!$A$2:$AI$6,35,FALSE)</f>
        <v>1.1629379282817152</v>
      </c>
      <c r="AO41" s="5">
        <f t="shared" si="11"/>
        <v>685.15865439355946</v>
      </c>
      <c r="AP41" s="5">
        <f t="shared" si="7"/>
        <v>685.15405083211749</v>
      </c>
      <c r="AQ41" s="4">
        <f t="shared" si="8"/>
        <v>3153.7944632952554</v>
      </c>
      <c r="AR41" s="4">
        <f t="shared" si="9"/>
        <v>3153.2774248560349</v>
      </c>
    </row>
    <row r="42" spans="1:44" x14ac:dyDescent="0.4">
      <c r="A42" s="1">
        <v>2012</v>
      </c>
      <c r="B42" s="1" t="s">
        <v>23</v>
      </c>
      <c r="C42" s="1">
        <v>1926</v>
      </c>
      <c r="D42" s="1">
        <v>5604</v>
      </c>
      <c r="E42" s="1">
        <v>6166</v>
      </c>
      <c r="F42" s="1">
        <v>1459</v>
      </c>
      <c r="G42" s="1">
        <v>939</v>
      </c>
      <c r="H42" s="1">
        <v>339</v>
      </c>
      <c r="I42" s="1">
        <v>16</v>
      </c>
      <c r="J42" s="1">
        <v>165</v>
      </c>
      <c r="K42" s="1">
        <v>734</v>
      </c>
      <c r="L42" s="1">
        <v>695</v>
      </c>
      <c r="M42" s="1">
        <v>428</v>
      </c>
      <c r="N42" s="1">
        <v>27</v>
      </c>
      <c r="O42" s="1">
        <v>1197</v>
      </c>
      <c r="P42" s="1">
        <v>45</v>
      </c>
      <c r="Q42" s="1">
        <v>55</v>
      </c>
      <c r="R42" s="1">
        <v>34</v>
      </c>
      <c r="S42" s="1">
        <v>105</v>
      </c>
      <c r="T42" s="1">
        <v>97</v>
      </c>
      <c r="U42" s="1">
        <v>31</v>
      </c>
      <c r="V42" s="1">
        <f t="shared" si="2"/>
        <v>2325</v>
      </c>
      <c r="W42" s="2">
        <f t="shared" si="3"/>
        <v>0.26034975017844397</v>
      </c>
      <c r="X42" s="2">
        <f t="shared" si="4"/>
        <v>0.31506849315068491</v>
      </c>
      <c r="Y42" s="2">
        <f t="shared" si="5"/>
        <v>0.41488222698072807</v>
      </c>
      <c r="Z42" s="2">
        <f t="shared" si="6"/>
        <v>0.72995072013141304</v>
      </c>
      <c r="AA42" s="2">
        <f t="shared" si="10"/>
        <v>0.31203931203931207</v>
      </c>
      <c r="AB42" s="2">
        <f>VLOOKUP($A42,Constants!$A$2:$AI$6,23,FALSE)</f>
        <v>0.31500038541586373</v>
      </c>
      <c r="AC42" s="2">
        <f>VLOOKUP($A42,Constants!$A$2:$AI$6,24,FALSE)</f>
        <v>1.2451903412633971</v>
      </c>
      <c r="AD42" s="2">
        <f>VLOOKUP($A42,Constants!$A$2:$AI$6,25,FALSE)</f>
        <v>0.69053384667460882</v>
      </c>
      <c r="AE42" s="2">
        <f>VLOOKUP($A42,Constants!$A$2:$AI$6,26,FALSE)</f>
        <v>0.72166360520619355</v>
      </c>
      <c r="AF42" s="2">
        <f>VLOOKUP($A42,Constants!$A$2:$AI$6,27,FALSE)</f>
        <v>0.88353834957043531</v>
      </c>
      <c r="AG42" s="2">
        <f>VLOOKUP($A42,Constants!$A$2:$AI$6,28,FALSE)</f>
        <v>1.2570954519494544</v>
      </c>
      <c r="AH42" s="2">
        <f>VLOOKUP($A42,Constants!$A$2:$AI$6,29,FALSE)</f>
        <v>1.5932968440905715</v>
      </c>
      <c r="AI42" s="2">
        <f>VLOOKUP($A42,Constants!$A$2:$AI$6,30,FALSE)</f>
        <v>2.0582668631846195</v>
      </c>
      <c r="AJ42" s="2">
        <f>VLOOKUP($A42,Constants!$A$2:$AI$6,31,FALSE)</f>
        <v>0.11411181513636191</v>
      </c>
      <c r="AK42" s="2">
        <f>VLOOKUP($A42,Constants!$A$2:$AI$6,32,FALSE)</f>
        <v>1.2242284962251651</v>
      </c>
      <c r="AL42" s="2">
        <f>VLOOKUP($A42,Constants!$A$2:$AI$6,33,FALSE)</f>
        <v>2.1013171726872297</v>
      </c>
      <c r="AM42" s="2">
        <f>VLOOKUP($A42,Constants!$A$2:$AI$6,34,FALSE)</f>
        <v>0.33107416930744227</v>
      </c>
      <c r="AN42" s="2">
        <f>VLOOKUP($A42,Constants!$A$2:$AI$6,35,FALSE)</f>
        <v>1.1701719346665544</v>
      </c>
      <c r="AO42" s="5">
        <f t="shared" si="11"/>
        <v>688.95065092300774</v>
      </c>
      <c r="AP42" s="5">
        <f t="shared" si="7"/>
        <v>689.04200199157833</v>
      </c>
      <c r="AQ42" s="4">
        <f t="shared" si="8"/>
        <v>2029.4438522607031</v>
      </c>
      <c r="AR42" s="4">
        <f t="shared" si="9"/>
        <v>2021.2215849252468</v>
      </c>
    </row>
    <row r="43" spans="1:44" x14ac:dyDescent="0.4">
      <c r="A43" s="1">
        <v>2012</v>
      </c>
      <c r="B43" s="1" t="s">
        <v>28</v>
      </c>
      <c r="C43" s="1">
        <v>1805</v>
      </c>
      <c r="D43" s="1">
        <v>5562</v>
      </c>
      <c r="E43" s="1">
        <v>6209</v>
      </c>
      <c r="F43" s="1">
        <v>1448</v>
      </c>
      <c r="G43" s="1">
        <v>1017</v>
      </c>
      <c r="H43" s="1">
        <v>270</v>
      </c>
      <c r="I43" s="1">
        <v>30</v>
      </c>
      <c r="J43" s="1">
        <v>131</v>
      </c>
      <c r="K43" s="1">
        <v>701</v>
      </c>
      <c r="L43" s="1">
        <v>667</v>
      </c>
      <c r="M43" s="1">
        <v>505</v>
      </c>
      <c r="N43" s="1">
        <v>28</v>
      </c>
      <c r="O43" s="1">
        <v>1069</v>
      </c>
      <c r="P43" s="1">
        <v>53</v>
      </c>
      <c r="Q43" s="1">
        <v>56</v>
      </c>
      <c r="R43" s="1">
        <v>33</v>
      </c>
      <c r="S43" s="1">
        <v>149</v>
      </c>
      <c r="T43" s="1">
        <v>135</v>
      </c>
      <c r="U43" s="1">
        <v>37</v>
      </c>
      <c r="V43" s="1">
        <f t="shared" si="2"/>
        <v>2171</v>
      </c>
      <c r="W43" s="2">
        <f t="shared" si="3"/>
        <v>0.26033800791082345</v>
      </c>
      <c r="X43" s="2">
        <f t="shared" si="4"/>
        <v>0.32480569948186527</v>
      </c>
      <c r="Y43" s="2">
        <f t="shared" si="5"/>
        <v>0.39032722042430779</v>
      </c>
      <c r="Z43" s="2">
        <f t="shared" si="6"/>
        <v>0.71513291990617311</v>
      </c>
      <c r="AA43" s="2">
        <f t="shared" si="10"/>
        <v>0.32173064411190633</v>
      </c>
      <c r="AB43" s="2">
        <f>VLOOKUP($A43,Constants!$A$2:$AI$6,23,FALSE)</f>
        <v>0.31500038541586373</v>
      </c>
      <c r="AC43" s="2">
        <f>VLOOKUP($A43,Constants!$A$2:$AI$6,24,FALSE)</f>
        <v>1.2451903412633971</v>
      </c>
      <c r="AD43" s="2">
        <f>VLOOKUP($A43,Constants!$A$2:$AI$6,25,FALSE)</f>
        <v>0.69053384667460882</v>
      </c>
      <c r="AE43" s="2">
        <f>VLOOKUP($A43,Constants!$A$2:$AI$6,26,FALSE)</f>
        <v>0.72166360520619355</v>
      </c>
      <c r="AF43" s="2">
        <f>VLOOKUP($A43,Constants!$A$2:$AI$6,27,FALSE)</f>
        <v>0.88353834957043531</v>
      </c>
      <c r="AG43" s="2">
        <f>VLOOKUP($A43,Constants!$A$2:$AI$6,28,FALSE)</f>
        <v>1.2570954519494544</v>
      </c>
      <c r="AH43" s="2">
        <f>VLOOKUP($A43,Constants!$A$2:$AI$6,29,FALSE)</f>
        <v>1.5932968440905715</v>
      </c>
      <c r="AI43" s="2">
        <f>VLOOKUP($A43,Constants!$A$2:$AI$6,30,FALSE)</f>
        <v>2.0582668631846195</v>
      </c>
      <c r="AJ43" s="2">
        <f>VLOOKUP($A43,Constants!$A$2:$AI$6,31,FALSE)</f>
        <v>0.11411181513636191</v>
      </c>
      <c r="AK43" s="2">
        <f>VLOOKUP($A43,Constants!$A$2:$AI$6,32,FALSE)</f>
        <v>1.2242284962251651</v>
      </c>
      <c r="AL43" s="2">
        <f>VLOOKUP($A43,Constants!$A$2:$AI$6,33,FALSE)</f>
        <v>2.1013171726872297</v>
      </c>
      <c r="AM43" s="2">
        <f>VLOOKUP($A43,Constants!$A$2:$AI$6,34,FALSE)</f>
        <v>0.33107416930744227</v>
      </c>
      <c r="AN43" s="2">
        <f>VLOOKUP($A43,Constants!$A$2:$AI$6,35,FALSE)</f>
        <v>1.1701719346665544</v>
      </c>
      <c r="AO43" s="5">
        <f t="shared" si="11"/>
        <v>742.07992962251285</v>
      </c>
      <c r="AP43" s="5">
        <f t="shared" si="7"/>
        <v>742.02087977013559</v>
      </c>
      <c r="AQ43" s="4">
        <f t="shared" si="8"/>
        <v>1687.5606177906088</v>
      </c>
      <c r="AR43" s="4">
        <f t="shared" si="9"/>
        <v>1682.7125771159197</v>
      </c>
    </row>
    <row r="44" spans="1:44" x14ac:dyDescent="0.4">
      <c r="A44" s="1">
        <v>2013</v>
      </c>
      <c r="B44" s="1" t="s">
        <v>25</v>
      </c>
      <c r="C44" s="1">
        <v>1833</v>
      </c>
      <c r="D44" s="1">
        <v>5549</v>
      </c>
      <c r="E44" s="1">
        <v>6093</v>
      </c>
      <c r="F44" s="1">
        <v>1443</v>
      </c>
      <c r="G44" s="1">
        <v>1043</v>
      </c>
      <c r="H44" s="1">
        <v>254</v>
      </c>
      <c r="I44" s="1">
        <v>34</v>
      </c>
      <c r="J44" s="1">
        <v>112</v>
      </c>
      <c r="K44" s="1">
        <v>648</v>
      </c>
      <c r="L44" s="1">
        <v>620</v>
      </c>
      <c r="M44" s="1">
        <v>422</v>
      </c>
      <c r="N44" s="1">
        <v>38</v>
      </c>
      <c r="O44" s="1">
        <v>1048</v>
      </c>
      <c r="P44" s="1">
        <v>42</v>
      </c>
      <c r="Q44" s="1">
        <v>42</v>
      </c>
      <c r="R44" s="1">
        <v>37</v>
      </c>
      <c r="S44" s="1">
        <v>131</v>
      </c>
      <c r="T44" s="1">
        <v>153</v>
      </c>
      <c r="U44" s="1">
        <v>32</v>
      </c>
      <c r="V44" s="1">
        <f t="shared" si="2"/>
        <v>2101</v>
      </c>
      <c r="W44" s="2">
        <f t="shared" si="3"/>
        <v>0.26004685528924132</v>
      </c>
      <c r="X44" s="2">
        <f t="shared" si="4"/>
        <v>0.31494632535094963</v>
      </c>
      <c r="Y44" s="2">
        <f t="shared" si="5"/>
        <v>0.37862677959992791</v>
      </c>
      <c r="Z44" s="2">
        <f t="shared" si="6"/>
        <v>0.69357310495087754</v>
      </c>
      <c r="AA44" s="2">
        <f t="shared" si="10"/>
        <v>0.31061991025427954</v>
      </c>
      <c r="AB44" s="2">
        <f>VLOOKUP($A44,Constants!$A$2:$AI$6,23,FALSE)</f>
        <v>0.31379523916534663</v>
      </c>
      <c r="AC44" s="2">
        <f>VLOOKUP($A44,Constants!$A$2:$AI$6,24,FALSE)</f>
        <v>1.276807374556703</v>
      </c>
      <c r="AD44" s="2">
        <f>VLOOKUP($A44,Constants!$A$2:$AI$6,25,FALSE)</f>
        <v>0.69002638226032553</v>
      </c>
      <c r="AE44" s="2">
        <f>VLOOKUP($A44,Constants!$A$2:$AI$6,26,FALSE)</f>
        <v>0.72194656662424317</v>
      </c>
      <c r="AF44" s="2">
        <f>VLOOKUP($A44,Constants!$A$2:$AI$6,27,FALSE)</f>
        <v>0.88793152531661457</v>
      </c>
      <c r="AG44" s="2">
        <f>VLOOKUP($A44,Constants!$A$2:$AI$6,28,FALSE)</f>
        <v>1.2709737376836254</v>
      </c>
      <c r="AH44" s="2">
        <f>VLOOKUP($A44,Constants!$A$2:$AI$6,29,FALSE)</f>
        <v>1.6157117288139353</v>
      </c>
      <c r="AI44" s="2">
        <f>VLOOKUP($A44,Constants!$A$2:$AI$6,30,FALSE)</f>
        <v>2.1013255635447305</v>
      </c>
      <c r="AJ44" s="2">
        <f>VLOOKUP($A44,Constants!$A$2:$AI$6,31,FALSE)</f>
        <v>0.10956169911236362</v>
      </c>
      <c r="AK44" s="2">
        <f>VLOOKUP($A44,Constants!$A$2:$AI$6,32,FALSE)</f>
        <v>1.2282412528481768</v>
      </c>
      <c r="AL44" s="2">
        <f>VLOOKUP($A44,Constants!$A$2:$AI$6,33,FALSE)</f>
        <v>2.130502526736918</v>
      </c>
      <c r="AM44" s="2">
        <f>VLOOKUP($A44,Constants!$A$2:$AI$6,34,FALSE)</f>
        <v>0.32408126522478498</v>
      </c>
      <c r="AN44" s="2">
        <f>VLOOKUP($A44,Constants!$A$2:$AI$6,35,FALSE)</f>
        <v>1.1629379282817152</v>
      </c>
      <c r="AO44" s="5">
        <f t="shared" si="11"/>
        <v>652.40657608955485</v>
      </c>
      <c r="AP44" s="5">
        <f t="shared" si="7"/>
        <v>652.50998520152973</v>
      </c>
      <c r="AQ44" s="4">
        <f t="shared" si="8"/>
        <v>19.417912833036482</v>
      </c>
      <c r="AR44" s="4">
        <f t="shared" si="9"/>
        <v>20.33996651801716</v>
      </c>
    </row>
    <row r="45" spans="1:44" x14ac:dyDescent="0.4">
      <c r="A45" s="1">
        <v>2010</v>
      </c>
      <c r="B45" s="1" t="s">
        <v>37</v>
      </c>
      <c r="C45" s="1">
        <v>2012</v>
      </c>
      <c r="D45" s="1">
        <v>5581</v>
      </c>
      <c r="E45" s="1">
        <v>6291</v>
      </c>
      <c r="F45" s="1">
        <v>1451</v>
      </c>
      <c r="G45" s="1">
        <v>961</v>
      </c>
      <c r="H45" s="1">
        <v>290</v>
      </c>
      <c r="I45" s="1">
        <v>34</v>
      </c>
      <c r="J45" s="1">
        <v>166</v>
      </c>
      <c r="K45" s="1">
        <v>772</v>
      </c>
      <c r="L45" s="1">
        <v>736</v>
      </c>
      <c r="M45" s="1">
        <v>560</v>
      </c>
      <c r="N45" s="1">
        <v>69</v>
      </c>
      <c r="O45" s="1">
        <v>1064</v>
      </c>
      <c r="P45" s="1">
        <v>63</v>
      </c>
      <c r="Q45" s="1">
        <v>43</v>
      </c>
      <c r="R45" s="1">
        <v>44</v>
      </c>
      <c r="S45" s="1">
        <v>121</v>
      </c>
      <c r="T45" s="1">
        <v>108</v>
      </c>
      <c r="U45" s="1">
        <v>21</v>
      </c>
      <c r="V45" s="1">
        <f t="shared" si="2"/>
        <v>2307</v>
      </c>
      <c r="W45" s="2">
        <f t="shared" si="3"/>
        <v>0.25998924923848771</v>
      </c>
      <c r="X45" s="2">
        <f t="shared" si="4"/>
        <v>0.33199935969265248</v>
      </c>
      <c r="Y45" s="2">
        <f t="shared" si="5"/>
        <v>0.41336678014692707</v>
      </c>
      <c r="Z45" s="2">
        <f t="shared" si="6"/>
        <v>0.74536613983957956</v>
      </c>
      <c r="AA45" s="2">
        <f t="shared" si="10"/>
        <v>0.32453868565878924</v>
      </c>
      <c r="AB45" s="2">
        <f>VLOOKUP($A45,Constants!$A$2:$AI$6,23,FALSE)</f>
        <v>0.32098596558422016</v>
      </c>
      <c r="AC45" s="2">
        <f>VLOOKUP($A45,Constants!$A$2:$AI$6,24,FALSE)</f>
        <v>1.2506962281491565</v>
      </c>
      <c r="AD45" s="2">
        <f>VLOOKUP($A45,Constants!$A$2:$AI$6,25,FALSE)</f>
        <v>0.70121471642379218</v>
      </c>
      <c r="AE45" s="2">
        <f>VLOOKUP($A45,Constants!$A$2:$AI$6,26,FALSE)</f>
        <v>0.73248212212752117</v>
      </c>
      <c r="AF45" s="2">
        <f>VLOOKUP($A45,Constants!$A$2:$AI$6,27,FALSE)</f>
        <v>0.89507263178691154</v>
      </c>
      <c r="AG45" s="2">
        <f>VLOOKUP($A45,Constants!$A$2:$AI$6,28,FALSE)</f>
        <v>1.2702815002316585</v>
      </c>
      <c r="AH45" s="2">
        <f>VLOOKUP($A45,Constants!$A$2:$AI$6,29,FALSE)</f>
        <v>1.6079694818319308</v>
      </c>
      <c r="AI45" s="2">
        <f>VLOOKUP($A45,Constants!$A$2:$AI$6,30,FALSE)</f>
        <v>2.071960684993039</v>
      </c>
      <c r="AJ45" s="2">
        <f>VLOOKUP($A45,Constants!$A$2:$AI$6,31,FALSE)</f>
        <v>0.11483511449558886</v>
      </c>
      <c r="AK45" s="2">
        <f>VLOOKUP($A45,Constants!$A$2:$AI$6,32,FALSE)</f>
        <v>1.2060869949739947</v>
      </c>
      <c r="AL45" s="2">
        <f>VLOOKUP($A45,Constants!$A$2:$AI$6,33,FALSE)</f>
        <v>2.1177173430342862</v>
      </c>
      <c r="AM45" s="2">
        <f>VLOOKUP($A45,Constants!$A$2:$AI$6,34,FALSE)</f>
        <v>0.32895683426004935</v>
      </c>
      <c r="AN45" s="2">
        <f>VLOOKUP($A45,Constants!$A$2:$AI$6,35,FALSE)</f>
        <v>1.1713291809097841</v>
      </c>
      <c r="AO45" s="5">
        <f t="shared" si="11"/>
        <v>740.29788150727154</v>
      </c>
      <c r="AP45" s="5">
        <f t="shared" si="7"/>
        <v>740.2813216123584</v>
      </c>
      <c r="AQ45" s="4">
        <f t="shared" si="8"/>
        <v>1005.0243169269958</v>
      </c>
      <c r="AR45" s="4">
        <f t="shared" si="9"/>
        <v>1006.0745586586426</v>
      </c>
    </row>
    <row r="46" spans="1:44" x14ac:dyDescent="0.4">
      <c r="A46" s="1">
        <v>2013</v>
      </c>
      <c r="B46" s="1" t="s">
        <v>38</v>
      </c>
      <c r="C46" s="1">
        <v>1893</v>
      </c>
      <c r="D46" s="1">
        <v>5620</v>
      </c>
      <c r="E46" s="1">
        <v>6144</v>
      </c>
      <c r="F46" s="1">
        <v>1460</v>
      </c>
      <c r="G46" s="1">
        <v>936</v>
      </c>
      <c r="H46" s="1">
        <v>298</v>
      </c>
      <c r="I46" s="1">
        <v>14</v>
      </c>
      <c r="J46" s="1">
        <v>212</v>
      </c>
      <c r="K46" s="1">
        <v>745</v>
      </c>
      <c r="L46" s="1">
        <v>719</v>
      </c>
      <c r="M46" s="1">
        <v>416</v>
      </c>
      <c r="N46" s="1">
        <v>36</v>
      </c>
      <c r="O46" s="1">
        <v>1125</v>
      </c>
      <c r="P46" s="1">
        <v>36</v>
      </c>
      <c r="Q46" s="1">
        <v>45</v>
      </c>
      <c r="R46" s="1">
        <v>27</v>
      </c>
      <c r="S46" s="1">
        <v>105</v>
      </c>
      <c r="T46" s="1">
        <v>79</v>
      </c>
      <c r="U46" s="1">
        <v>29</v>
      </c>
      <c r="V46" s="1">
        <f t="shared" si="2"/>
        <v>2422</v>
      </c>
      <c r="W46" s="2">
        <f t="shared" si="3"/>
        <v>0.2597864768683274</v>
      </c>
      <c r="X46" s="2">
        <f t="shared" si="4"/>
        <v>0.31257152198790256</v>
      </c>
      <c r="Y46" s="2">
        <f t="shared" si="5"/>
        <v>0.43096085409252671</v>
      </c>
      <c r="Z46" s="2">
        <f t="shared" si="6"/>
        <v>0.74353237608042932</v>
      </c>
      <c r="AA46" s="2">
        <f t="shared" si="10"/>
        <v>0.30850189113632626</v>
      </c>
      <c r="AB46" s="2">
        <f>VLOOKUP($A46,Constants!$A$2:$AI$6,23,FALSE)</f>
        <v>0.31379523916534663</v>
      </c>
      <c r="AC46" s="2">
        <f>VLOOKUP($A46,Constants!$A$2:$AI$6,24,FALSE)</f>
        <v>1.276807374556703</v>
      </c>
      <c r="AD46" s="2">
        <f>VLOOKUP($A46,Constants!$A$2:$AI$6,25,FALSE)</f>
        <v>0.69002638226032553</v>
      </c>
      <c r="AE46" s="2">
        <f>VLOOKUP($A46,Constants!$A$2:$AI$6,26,FALSE)</f>
        <v>0.72194656662424317</v>
      </c>
      <c r="AF46" s="2">
        <f>VLOOKUP($A46,Constants!$A$2:$AI$6,27,FALSE)</f>
        <v>0.88793152531661457</v>
      </c>
      <c r="AG46" s="2">
        <f>VLOOKUP($A46,Constants!$A$2:$AI$6,28,FALSE)</f>
        <v>1.2709737376836254</v>
      </c>
      <c r="AH46" s="2">
        <f>VLOOKUP($A46,Constants!$A$2:$AI$6,29,FALSE)</f>
        <v>1.6157117288139353</v>
      </c>
      <c r="AI46" s="2">
        <f>VLOOKUP($A46,Constants!$A$2:$AI$6,30,FALSE)</f>
        <v>2.1013255635447305</v>
      </c>
      <c r="AJ46" s="2">
        <f>VLOOKUP($A46,Constants!$A$2:$AI$6,31,FALSE)</f>
        <v>0.10956169911236362</v>
      </c>
      <c r="AK46" s="2">
        <f>VLOOKUP($A46,Constants!$A$2:$AI$6,32,FALSE)</f>
        <v>1.2282412528481768</v>
      </c>
      <c r="AL46" s="2">
        <f>VLOOKUP($A46,Constants!$A$2:$AI$6,33,FALSE)</f>
        <v>2.130502526736918</v>
      </c>
      <c r="AM46" s="2">
        <f>VLOOKUP($A46,Constants!$A$2:$AI$6,34,FALSE)</f>
        <v>0.32408126522478498</v>
      </c>
      <c r="AN46" s="2">
        <f>VLOOKUP($A46,Constants!$A$2:$AI$6,35,FALSE)</f>
        <v>1.1629379282817152</v>
      </c>
      <c r="AO46" s="5">
        <f t="shared" si="11"/>
        <v>647.675476551467</v>
      </c>
      <c r="AP46" s="5">
        <f t="shared" si="7"/>
        <v>647.96479821918138</v>
      </c>
      <c r="AQ46" s="4">
        <f t="shared" si="8"/>
        <v>9472.062864484049</v>
      </c>
      <c r="AR46" s="4">
        <f t="shared" si="9"/>
        <v>9415.8303846441868</v>
      </c>
    </row>
    <row r="47" spans="1:44" x14ac:dyDescent="0.4">
      <c r="A47" s="1">
        <v>2012</v>
      </c>
      <c r="B47" s="1" t="s">
        <v>35</v>
      </c>
      <c r="C47" s="1">
        <v>2174</v>
      </c>
      <c r="D47" s="1">
        <v>5557</v>
      </c>
      <c r="E47" s="1">
        <v>6224</v>
      </c>
      <c r="F47" s="1">
        <v>1442</v>
      </c>
      <c r="G47" s="1">
        <v>901</v>
      </c>
      <c r="H47" s="1">
        <v>300</v>
      </c>
      <c r="I47" s="1">
        <v>39</v>
      </c>
      <c r="J47" s="1">
        <v>202</v>
      </c>
      <c r="K47" s="1">
        <v>776</v>
      </c>
      <c r="L47" s="1">
        <v>741</v>
      </c>
      <c r="M47" s="1">
        <v>466</v>
      </c>
      <c r="N47" s="1">
        <v>35</v>
      </c>
      <c r="O47" s="1">
        <v>1240</v>
      </c>
      <c r="P47" s="1">
        <v>90</v>
      </c>
      <c r="Q47" s="1">
        <v>35</v>
      </c>
      <c r="R47" s="1">
        <v>76</v>
      </c>
      <c r="S47" s="1">
        <v>111</v>
      </c>
      <c r="T47" s="1">
        <v>158</v>
      </c>
      <c r="U47" s="1">
        <v>39</v>
      </c>
      <c r="V47" s="1">
        <f t="shared" si="2"/>
        <v>2426</v>
      </c>
      <c r="W47" s="2">
        <f t="shared" si="3"/>
        <v>0.25949253194169514</v>
      </c>
      <c r="X47" s="2">
        <f t="shared" si="4"/>
        <v>0.32498373454782042</v>
      </c>
      <c r="Y47" s="2">
        <f t="shared" si="5"/>
        <v>0.4365664927118949</v>
      </c>
      <c r="Z47" s="2">
        <f t="shared" si="6"/>
        <v>0.76155022725971533</v>
      </c>
      <c r="AA47" s="2">
        <f t="shared" si="10"/>
        <v>0.32111892687714705</v>
      </c>
      <c r="AB47" s="2">
        <f>VLOOKUP($A47,Constants!$A$2:$AI$6,23,FALSE)</f>
        <v>0.31500038541586373</v>
      </c>
      <c r="AC47" s="2">
        <f>VLOOKUP($A47,Constants!$A$2:$AI$6,24,FALSE)</f>
        <v>1.2451903412633971</v>
      </c>
      <c r="AD47" s="2">
        <f>VLOOKUP($A47,Constants!$A$2:$AI$6,25,FALSE)</f>
        <v>0.69053384667460882</v>
      </c>
      <c r="AE47" s="2">
        <f>VLOOKUP($A47,Constants!$A$2:$AI$6,26,FALSE)</f>
        <v>0.72166360520619355</v>
      </c>
      <c r="AF47" s="2">
        <f>VLOOKUP($A47,Constants!$A$2:$AI$6,27,FALSE)</f>
        <v>0.88353834957043531</v>
      </c>
      <c r="AG47" s="2">
        <f>VLOOKUP($A47,Constants!$A$2:$AI$6,28,FALSE)</f>
        <v>1.2570954519494544</v>
      </c>
      <c r="AH47" s="2">
        <f>VLOOKUP($A47,Constants!$A$2:$AI$6,29,FALSE)</f>
        <v>1.5932968440905715</v>
      </c>
      <c r="AI47" s="2">
        <f>VLOOKUP($A47,Constants!$A$2:$AI$6,30,FALSE)</f>
        <v>2.0582668631846195</v>
      </c>
      <c r="AJ47" s="2">
        <f>VLOOKUP($A47,Constants!$A$2:$AI$6,31,FALSE)</f>
        <v>0.11411181513636191</v>
      </c>
      <c r="AK47" s="2">
        <f>VLOOKUP($A47,Constants!$A$2:$AI$6,32,FALSE)</f>
        <v>1.2242284962251651</v>
      </c>
      <c r="AL47" s="2">
        <f>VLOOKUP($A47,Constants!$A$2:$AI$6,33,FALSE)</f>
        <v>2.1013171726872297</v>
      </c>
      <c r="AM47" s="2">
        <f>VLOOKUP($A47,Constants!$A$2:$AI$6,34,FALSE)</f>
        <v>0.33107416930744227</v>
      </c>
      <c r="AN47" s="2">
        <f>VLOOKUP($A47,Constants!$A$2:$AI$6,35,FALSE)</f>
        <v>1.1701719346665544</v>
      </c>
      <c r="AO47" s="5">
        <f t="shared" si="11"/>
        <v>740.81505453793295</v>
      </c>
      <c r="AP47" s="5">
        <f t="shared" si="7"/>
        <v>740.76612817750402</v>
      </c>
      <c r="AQ47" s="4">
        <f t="shared" si="8"/>
        <v>1237.9803871686327</v>
      </c>
      <c r="AR47" s="4">
        <f t="shared" si="9"/>
        <v>1241.4257236040764</v>
      </c>
    </row>
    <row r="48" spans="1:44" x14ac:dyDescent="0.4">
      <c r="A48" s="1">
        <v>2014</v>
      </c>
      <c r="B48" s="1" t="s">
        <v>39</v>
      </c>
      <c r="C48" s="1">
        <v>2220</v>
      </c>
      <c r="D48" s="1">
        <v>5536</v>
      </c>
      <c r="E48" s="1">
        <v>6224</v>
      </c>
      <c r="F48" s="1">
        <v>1436</v>
      </c>
      <c r="G48" s="1">
        <v>975</v>
      </c>
      <c r="H48" s="1">
        <v>275</v>
      </c>
      <c r="I48" s="1">
        <v>30</v>
      </c>
      <c r="J48" s="1">
        <v>156</v>
      </c>
      <c r="K48" s="1">
        <v>682</v>
      </c>
      <c r="L48" s="1">
        <v>659</v>
      </c>
      <c r="M48" s="1">
        <v>520</v>
      </c>
      <c r="N48" s="1">
        <v>46</v>
      </c>
      <c r="O48" s="1">
        <v>1244</v>
      </c>
      <c r="P48" s="1">
        <v>78</v>
      </c>
      <c r="Q48" s="1">
        <v>35</v>
      </c>
      <c r="R48" s="1">
        <v>54</v>
      </c>
      <c r="S48" s="1">
        <v>127</v>
      </c>
      <c r="T48" s="1">
        <v>104</v>
      </c>
      <c r="U48" s="1">
        <v>47</v>
      </c>
      <c r="V48" s="1">
        <f t="shared" si="2"/>
        <v>2239</v>
      </c>
      <c r="W48" s="2">
        <f t="shared" si="3"/>
        <v>0.25939306358381503</v>
      </c>
      <c r="X48" s="2">
        <f t="shared" si="4"/>
        <v>0.32971308153671586</v>
      </c>
      <c r="Y48" s="2">
        <f t="shared" si="5"/>
        <v>0.40444364161849711</v>
      </c>
      <c r="Z48" s="2">
        <f t="shared" si="6"/>
        <v>0.73415672315521296</v>
      </c>
      <c r="AA48" s="2">
        <f t="shared" si="10"/>
        <v>0.32467744569655399</v>
      </c>
      <c r="AB48" s="2">
        <f>VLOOKUP($A48,Constants!$A$2:$AI$6,23,FALSE)</f>
        <v>0.3099515365128318</v>
      </c>
      <c r="AC48" s="2">
        <f>VLOOKUP($A48,Constants!$A$2:$AI$6,24,FALSE)</f>
        <v>1.3038455044940069</v>
      </c>
      <c r="AD48" s="2">
        <f>VLOOKUP($A48,Constants!$A$2:$AI$6,25,FALSE)</f>
        <v>0.68941052846333761</v>
      </c>
      <c r="AE48" s="2">
        <f>VLOOKUP($A48,Constants!$A$2:$AI$6,26,FALSE)</f>
        <v>0.72200666607568775</v>
      </c>
      <c r="AF48" s="2">
        <f>VLOOKUP($A48,Constants!$A$2:$AI$6,27,FALSE)</f>
        <v>0.8915065816599087</v>
      </c>
      <c r="AG48" s="2">
        <f>VLOOKUP($A48,Constants!$A$2:$AI$6,28,FALSE)</f>
        <v>1.2826602330081107</v>
      </c>
      <c r="AH48" s="2">
        <f>VLOOKUP($A48,Constants!$A$2:$AI$6,29,FALSE)</f>
        <v>1.6346985192214927</v>
      </c>
      <c r="AI48" s="2">
        <f>VLOOKUP($A48,Constants!$A$2:$AI$6,30,FALSE)</f>
        <v>2.1353352428044414</v>
      </c>
      <c r="AJ48" s="2">
        <f>VLOOKUP($A48,Constants!$A$2:$AI$6,31,FALSE)</f>
        <v>0.10743878039232743</v>
      </c>
      <c r="AK48" s="2">
        <f>VLOOKUP($A48,Constants!$A$2:$AI$6,32,FALSE)</f>
        <v>1.1991075934703359</v>
      </c>
      <c r="AL48" s="2">
        <f>VLOOKUP($A48,Constants!$A$2:$AI$6,33,FALSE)</f>
        <v>2.1034643740319066</v>
      </c>
      <c r="AM48" s="2">
        <f>VLOOKUP($A48,Constants!$A$2:$AI$6,34,FALSE)</f>
        <v>0.31747544223246543</v>
      </c>
      <c r="AN48" s="2">
        <f>VLOOKUP($A48,Constants!$A$2:$AI$6,35,FALSE)</f>
        <v>1.1595897155302428</v>
      </c>
      <c r="AO48" s="5">
        <f t="shared" si="11"/>
        <v>738.99415248194009</v>
      </c>
      <c r="AP48" s="5">
        <f t="shared" si="7"/>
        <v>738.73973536231165</v>
      </c>
      <c r="AQ48" s="4">
        <f t="shared" si="8"/>
        <v>3248.3334171346378</v>
      </c>
      <c r="AR48" s="4">
        <f t="shared" si="9"/>
        <v>3219.3975689851591</v>
      </c>
    </row>
    <row r="49" spans="1:44" x14ac:dyDescent="0.4">
      <c r="A49" s="1">
        <v>2010</v>
      </c>
      <c r="B49" s="1" t="s">
        <v>38</v>
      </c>
      <c r="C49" s="1">
        <v>1819</v>
      </c>
      <c r="D49" s="1">
        <v>5554</v>
      </c>
      <c r="E49" s="1">
        <v>6109</v>
      </c>
      <c r="F49" s="1">
        <v>1440</v>
      </c>
      <c r="G49" s="1">
        <v>1022</v>
      </c>
      <c r="H49" s="1">
        <v>264</v>
      </c>
      <c r="I49" s="1">
        <v>21</v>
      </c>
      <c r="J49" s="1">
        <v>133</v>
      </c>
      <c r="K49" s="1">
        <v>613</v>
      </c>
      <c r="L49" s="1">
        <v>577</v>
      </c>
      <c r="M49" s="1">
        <v>424</v>
      </c>
      <c r="N49" s="1">
        <v>32</v>
      </c>
      <c r="O49" s="1">
        <v>1056</v>
      </c>
      <c r="P49" s="1">
        <v>54</v>
      </c>
      <c r="Q49" s="1">
        <v>45</v>
      </c>
      <c r="R49" s="1">
        <v>31</v>
      </c>
      <c r="S49" s="1">
        <v>154</v>
      </c>
      <c r="T49" s="1">
        <v>76</v>
      </c>
      <c r="U49" s="1">
        <v>34</v>
      </c>
      <c r="V49" s="1">
        <f t="shared" si="2"/>
        <v>2145</v>
      </c>
      <c r="W49" s="2">
        <f t="shared" si="3"/>
        <v>0.25927259632697153</v>
      </c>
      <c r="X49" s="2">
        <f t="shared" si="4"/>
        <v>0.31561625802205034</v>
      </c>
      <c r="Y49" s="2">
        <f t="shared" si="5"/>
        <v>0.38620813827871803</v>
      </c>
      <c r="Z49" s="2">
        <f t="shared" si="6"/>
        <v>0.70182439630076843</v>
      </c>
      <c r="AA49" s="2">
        <f t="shared" si="10"/>
        <v>0.31199338296112489</v>
      </c>
      <c r="AB49" s="2">
        <f>VLOOKUP($A49,Constants!$A$2:$AI$6,23,FALSE)</f>
        <v>0.32098596558422016</v>
      </c>
      <c r="AC49" s="2">
        <f>VLOOKUP($A49,Constants!$A$2:$AI$6,24,FALSE)</f>
        <v>1.2506962281491565</v>
      </c>
      <c r="AD49" s="2">
        <f>VLOOKUP($A49,Constants!$A$2:$AI$6,25,FALSE)</f>
        <v>0.70121471642379218</v>
      </c>
      <c r="AE49" s="2">
        <f>VLOOKUP($A49,Constants!$A$2:$AI$6,26,FALSE)</f>
        <v>0.73248212212752117</v>
      </c>
      <c r="AF49" s="2">
        <f>VLOOKUP($A49,Constants!$A$2:$AI$6,27,FALSE)</f>
        <v>0.89507263178691154</v>
      </c>
      <c r="AG49" s="2">
        <f>VLOOKUP($A49,Constants!$A$2:$AI$6,28,FALSE)</f>
        <v>1.2702815002316585</v>
      </c>
      <c r="AH49" s="2">
        <f>VLOOKUP($A49,Constants!$A$2:$AI$6,29,FALSE)</f>
        <v>1.6079694818319308</v>
      </c>
      <c r="AI49" s="2">
        <f>VLOOKUP($A49,Constants!$A$2:$AI$6,30,FALSE)</f>
        <v>2.071960684993039</v>
      </c>
      <c r="AJ49" s="2">
        <f>VLOOKUP($A49,Constants!$A$2:$AI$6,31,FALSE)</f>
        <v>0.11483511449558886</v>
      </c>
      <c r="AK49" s="2">
        <f>VLOOKUP($A49,Constants!$A$2:$AI$6,32,FALSE)</f>
        <v>1.2060869949739947</v>
      </c>
      <c r="AL49" s="2">
        <f>VLOOKUP($A49,Constants!$A$2:$AI$6,33,FALSE)</f>
        <v>2.1177173430342862</v>
      </c>
      <c r="AM49" s="2">
        <f>VLOOKUP($A49,Constants!$A$2:$AI$6,34,FALSE)</f>
        <v>0.32895683426004935</v>
      </c>
      <c r="AN49" s="2">
        <f>VLOOKUP($A49,Constants!$A$2:$AI$6,35,FALSE)</f>
        <v>1.1713291809097841</v>
      </c>
      <c r="AO49" s="5">
        <f t="shared" si="11"/>
        <v>657.60362960539896</v>
      </c>
      <c r="AP49" s="5">
        <f t="shared" si="7"/>
        <v>658.4275324604198</v>
      </c>
      <c r="AQ49" s="4">
        <f t="shared" si="8"/>
        <v>1989.4837739756231</v>
      </c>
      <c r="AR49" s="4">
        <f t="shared" si="9"/>
        <v>2063.6607054424944</v>
      </c>
    </row>
    <row r="50" spans="1:44" x14ac:dyDescent="0.4">
      <c r="A50" s="1">
        <v>2012</v>
      </c>
      <c r="B50" s="1" t="s">
        <v>40</v>
      </c>
      <c r="C50" s="1">
        <v>1985</v>
      </c>
      <c r="D50" s="1">
        <v>5462</v>
      </c>
      <c r="E50" s="1">
        <v>6150</v>
      </c>
      <c r="F50" s="1">
        <v>1416</v>
      </c>
      <c r="G50" s="1">
        <v>911</v>
      </c>
      <c r="H50" s="1">
        <v>307</v>
      </c>
      <c r="I50" s="1">
        <v>33</v>
      </c>
      <c r="J50" s="1">
        <v>165</v>
      </c>
      <c r="K50" s="1">
        <v>734</v>
      </c>
      <c r="L50" s="1">
        <v>710</v>
      </c>
      <c r="M50" s="1">
        <v>539</v>
      </c>
      <c r="N50" s="1">
        <v>47</v>
      </c>
      <c r="O50" s="1">
        <v>1266</v>
      </c>
      <c r="P50" s="1">
        <v>41</v>
      </c>
      <c r="Q50" s="1">
        <v>45</v>
      </c>
      <c r="R50" s="1">
        <v>61</v>
      </c>
      <c r="S50" s="1">
        <v>108</v>
      </c>
      <c r="T50" s="1">
        <v>93</v>
      </c>
      <c r="U50" s="1">
        <v>51</v>
      </c>
      <c r="V50" s="1">
        <f t="shared" si="2"/>
        <v>2284</v>
      </c>
      <c r="W50" s="2">
        <f t="shared" si="3"/>
        <v>0.25924569754668619</v>
      </c>
      <c r="X50" s="2">
        <f t="shared" si="4"/>
        <v>0.32791194348611796</v>
      </c>
      <c r="Y50" s="2">
        <f t="shared" si="5"/>
        <v>0.41816184547784696</v>
      </c>
      <c r="Z50" s="2">
        <f t="shared" si="6"/>
        <v>0.74607378896396492</v>
      </c>
      <c r="AA50" s="2">
        <f t="shared" si="10"/>
        <v>0.32268211920529799</v>
      </c>
      <c r="AB50" s="2">
        <f>VLOOKUP($A50,Constants!$A$2:$AI$6,23,FALSE)</f>
        <v>0.31500038541586373</v>
      </c>
      <c r="AC50" s="2">
        <f>VLOOKUP($A50,Constants!$A$2:$AI$6,24,FALSE)</f>
        <v>1.2451903412633971</v>
      </c>
      <c r="AD50" s="2">
        <f>VLOOKUP($A50,Constants!$A$2:$AI$6,25,FALSE)</f>
        <v>0.69053384667460882</v>
      </c>
      <c r="AE50" s="2">
        <f>VLOOKUP($A50,Constants!$A$2:$AI$6,26,FALSE)</f>
        <v>0.72166360520619355</v>
      </c>
      <c r="AF50" s="2">
        <f>VLOOKUP($A50,Constants!$A$2:$AI$6,27,FALSE)</f>
        <v>0.88353834957043531</v>
      </c>
      <c r="AG50" s="2">
        <f>VLOOKUP($A50,Constants!$A$2:$AI$6,28,FALSE)</f>
        <v>1.2570954519494544</v>
      </c>
      <c r="AH50" s="2">
        <f>VLOOKUP($A50,Constants!$A$2:$AI$6,29,FALSE)</f>
        <v>1.5932968440905715</v>
      </c>
      <c r="AI50" s="2">
        <f>VLOOKUP($A50,Constants!$A$2:$AI$6,30,FALSE)</f>
        <v>2.0582668631846195</v>
      </c>
      <c r="AJ50" s="2">
        <f>VLOOKUP($A50,Constants!$A$2:$AI$6,31,FALSE)</f>
        <v>0.11411181513636191</v>
      </c>
      <c r="AK50" s="2">
        <f>VLOOKUP($A50,Constants!$A$2:$AI$6,32,FALSE)</f>
        <v>1.2242284962251651</v>
      </c>
      <c r="AL50" s="2">
        <f>VLOOKUP($A50,Constants!$A$2:$AI$6,33,FALSE)</f>
        <v>2.1013171726872297</v>
      </c>
      <c r="AM50" s="2">
        <f>VLOOKUP($A50,Constants!$A$2:$AI$6,34,FALSE)</f>
        <v>0.33107416930744227</v>
      </c>
      <c r="AN50" s="2">
        <f>VLOOKUP($A50,Constants!$A$2:$AI$6,35,FALSE)</f>
        <v>1.1701719346665544</v>
      </c>
      <c r="AO50" s="5">
        <f t="shared" si="11"/>
        <v>739.72777653111143</v>
      </c>
      <c r="AP50" s="5">
        <f t="shared" si="7"/>
        <v>739.65159336246518</v>
      </c>
      <c r="AQ50" s="4">
        <f t="shared" si="8"/>
        <v>32.807423990350898</v>
      </c>
      <c r="AR50" s="4">
        <f t="shared" si="9"/>
        <v>31.940507534660455</v>
      </c>
    </row>
    <row r="51" spans="1:44" x14ac:dyDescent="0.4">
      <c r="A51" s="1">
        <v>2014</v>
      </c>
      <c r="B51" s="1" t="s">
        <v>26</v>
      </c>
      <c r="C51" s="1">
        <v>1929</v>
      </c>
      <c r="D51" s="1">
        <v>5652</v>
      </c>
      <c r="E51" s="1">
        <v>6284</v>
      </c>
      <c r="F51" s="1">
        <v>1464</v>
      </c>
      <c r="G51" s="1">
        <v>974</v>
      </c>
      <c r="H51" s="1">
        <v>304</v>
      </c>
      <c r="I51" s="1">
        <v>31</v>
      </c>
      <c r="J51" s="1">
        <v>155</v>
      </c>
      <c r="K51" s="1">
        <v>773</v>
      </c>
      <c r="L51" s="1">
        <v>729</v>
      </c>
      <c r="M51" s="1">
        <v>492</v>
      </c>
      <c r="N51" s="1">
        <v>42</v>
      </c>
      <c r="O51" s="1">
        <v>1266</v>
      </c>
      <c r="P51" s="1">
        <v>60</v>
      </c>
      <c r="Q51" s="1">
        <v>54</v>
      </c>
      <c r="R51" s="1">
        <v>26</v>
      </c>
      <c r="S51" s="1">
        <v>112</v>
      </c>
      <c r="T51" s="1">
        <v>81</v>
      </c>
      <c r="U51" s="1">
        <v>39</v>
      </c>
      <c r="V51" s="1">
        <f t="shared" si="2"/>
        <v>2295</v>
      </c>
      <c r="W51" s="2">
        <f t="shared" si="3"/>
        <v>0.25902335456475584</v>
      </c>
      <c r="X51" s="2">
        <f t="shared" si="4"/>
        <v>0.32214765100671139</v>
      </c>
      <c r="Y51" s="2">
        <f t="shared" si="5"/>
        <v>0.40605095541401276</v>
      </c>
      <c r="Z51" s="2">
        <f t="shared" si="6"/>
        <v>0.7281986064207242</v>
      </c>
      <c r="AA51" s="2">
        <f t="shared" si="10"/>
        <v>0.31756756756756754</v>
      </c>
      <c r="AB51" s="2">
        <f>VLOOKUP($A51,Constants!$A$2:$AI$6,23,FALSE)</f>
        <v>0.3099515365128318</v>
      </c>
      <c r="AC51" s="2">
        <f>VLOOKUP($A51,Constants!$A$2:$AI$6,24,FALSE)</f>
        <v>1.3038455044940069</v>
      </c>
      <c r="AD51" s="2">
        <f>VLOOKUP($A51,Constants!$A$2:$AI$6,25,FALSE)</f>
        <v>0.68941052846333761</v>
      </c>
      <c r="AE51" s="2">
        <f>VLOOKUP($A51,Constants!$A$2:$AI$6,26,FALSE)</f>
        <v>0.72200666607568775</v>
      </c>
      <c r="AF51" s="2">
        <f>VLOOKUP($A51,Constants!$A$2:$AI$6,27,FALSE)</f>
        <v>0.8915065816599087</v>
      </c>
      <c r="AG51" s="2">
        <f>VLOOKUP($A51,Constants!$A$2:$AI$6,28,FALSE)</f>
        <v>1.2826602330081107</v>
      </c>
      <c r="AH51" s="2">
        <f>VLOOKUP($A51,Constants!$A$2:$AI$6,29,FALSE)</f>
        <v>1.6346985192214927</v>
      </c>
      <c r="AI51" s="2">
        <f>VLOOKUP($A51,Constants!$A$2:$AI$6,30,FALSE)</f>
        <v>2.1353352428044414</v>
      </c>
      <c r="AJ51" s="2">
        <f>VLOOKUP($A51,Constants!$A$2:$AI$6,31,FALSE)</f>
        <v>0.10743878039232743</v>
      </c>
      <c r="AK51" s="2">
        <f>VLOOKUP($A51,Constants!$A$2:$AI$6,32,FALSE)</f>
        <v>1.1991075934703359</v>
      </c>
      <c r="AL51" s="2">
        <f>VLOOKUP($A51,Constants!$A$2:$AI$6,33,FALSE)</f>
        <v>2.1034643740319066</v>
      </c>
      <c r="AM51" s="2">
        <f>VLOOKUP($A51,Constants!$A$2:$AI$6,34,FALSE)</f>
        <v>0.31747544223246543</v>
      </c>
      <c r="AN51" s="2">
        <f>VLOOKUP($A51,Constants!$A$2:$AI$6,35,FALSE)</f>
        <v>1.1595897155302428</v>
      </c>
      <c r="AO51" s="5">
        <f t="shared" si="11"/>
        <v>711.85143868634339</v>
      </c>
      <c r="AP51" s="5">
        <f t="shared" si="7"/>
        <v>711.78265485109796</v>
      </c>
      <c r="AQ51" s="4">
        <f t="shared" si="8"/>
        <v>3739.1465507300222</v>
      </c>
      <c r="AR51" s="4">
        <f t="shared" si="9"/>
        <v>3747.5633470798002</v>
      </c>
    </row>
    <row r="52" spans="1:44" x14ac:dyDescent="0.4">
      <c r="A52" s="1">
        <v>2013</v>
      </c>
      <c r="B52" s="1" t="s">
        <v>40</v>
      </c>
      <c r="C52" s="1">
        <v>2003</v>
      </c>
      <c r="D52" s="1">
        <v>5676</v>
      </c>
      <c r="E52" s="1">
        <v>6334</v>
      </c>
      <c r="F52" s="1">
        <v>1468</v>
      </c>
      <c r="G52" s="1">
        <v>1005</v>
      </c>
      <c r="H52" s="1">
        <v>302</v>
      </c>
      <c r="I52" s="1">
        <v>31</v>
      </c>
      <c r="J52" s="1">
        <v>130</v>
      </c>
      <c r="K52" s="1">
        <v>685</v>
      </c>
      <c r="L52" s="1">
        <v>647</v>
      </c>
      <c r="M52" s="1">
        <v>519</v>
      </c>
      <c r="N52" s="1">
        <v>51</v>
      </c>
      <c r="O52" s="1">
        <v>1142</v>
      </c>
      <c r="P52" s="1">
        <v>43</v>
      </c>
      <c r="Q52" s="1">
        <v>43</v>
      </c>
      <c r="R52" s="1">
        <v>50</v>
      </c>
      <c r="S52" s="1">
        <v>160</v>
      </c>
      <c r="T52" s="1">
        <v>62</v>
      </c>
      <c r="U52" s="1">
        <v>41</v>
      </c>
      <c r="V52" s="1">
        <f t="shared" si="2"/>
        <v>2222</v>
      </c>
      <c r="W52" s="2">
        <f t="shared" si="3"/>
        <v>0.25863284002818887</v>
      </c>
      <c r="X52" s="2">
        <f t="shared" si="4"/>
        <v>0.32319694316191688</v>
      </c>
      <c r="Y52" s="2">
        <f t="shared" si="5"/>
        <v>0.39147286821705424</v>
      </c>
      <c r="Z52" s="2">
        <f t="shared" si="6"/>
        <v>0.71466981137897112</v>
      </c>
      <c r="AA52" s="2">
        <f t="shared" si="10"/>
        <v>0.31765650080256824</v>
      </c>
      <c r="AB52" s="2">
        <f>VLOOKUP($A52,Constants!$A$2:$AI$6,23,FALSE)</f>
        <v>0.31379523916534663</v>
      </c>
      <c r="AC52" s="2">
        <f>VLOOKUP($A52,Constants!$A$2:$AI$6,24,FALSE)</f>
        <v>1.276807374556703</v>
      </c>
      <c r="AD52" s="2">
        <f>VLOOKUP($A52,Constants!$A$2:$AI$6,25,FALSE)</f>
        <v>0.69002638226032553</v>
      </c>
      <c r="AE52" s="2">
        <f>VLOOKUP($A52,Constants!$A$2:$AI$6,26,FALSE)</f>
        <v>0.72194656662424317</v>
      </c>
      <c r="AF52" s="2">
        <f>VLOOKUP($A52,Constants!$A$2:$AI$6,27,FALSE)</f>
        <v>0.88793152531661457</v>
      </c>
      <c r="AG52" s="2">
        <f>VLOOKUP($A52,Constants!$A$2:$AI$6,28,FALSE)</f>
        <v>1.2709737376836254</v>
      </c>
      <c r="AH52" s="2">
        <f>VLOOKUP($A52,Constants!$A$2:$AI$6,29,FALSE)</f>
        <v>1.6157117288139353</v>
      </c>
      <c r="AI52" s="2">
        <f>VLOOKUP($A52,Constants!$A$2:$AI$6,30,FALSE)</f>
        <v>2.1013255635447305</v>
      </c>
      <c r="AJ52" s="2">
        <f>VLOOKUP($A52,Constants!$A$2:$AI$6,31,FALSE)</f>
        <v>0.10956169911236362</v>
      </c>
      <c r="AK52" s="2">
        <f>VLOOKUP($A52,Constants!$A$2:$AI$6,32,FALSE)</f>
        <v>1.2282412528481768</v>
      </c>
      <c r="AL52" s="2">
        <f>VLOOKUP($A52,Constants!$A$2:$AI$6,33,FALSE)</f>
        <v>2.130502526736918</v>
      </c>
      <c r="AM52" s="2">
        <f>VLOOKUP($A52,Constants!$A$2:$AI$6,34,FALSE)</f>
        <v>0.32408126522478498</v>
      </c>
      <c r="AN52" s="2">
        <f>VLOOKUP($A52,Constants!$A$2:$AI$6,35,FALSE)</f>
        <v>1.1629379282817152</v>
      </c>
      <c r="AO52" s="5">
        <f t="shared" si="11"/>
        <v>713.11879117411559</v>
      </c>
      <c r="AP52" s="5">
        <f t="shared" si="7"/>
        <v>713.10011054997722</v>
      </c>
      <c r="AQ52" s="4">
        <f t="shared" si="8"/>
        <v>790.66641709352052</v>
      </c>
      <c r="AR52" s="4">
        <f t="shared" si="9"/>
        <v>789.61621292094082</v>
      </c>
    </row>
    <row r="53" spans="1:44" x14ac:dyDescent="0.4">
      <c r="A53" s="1">
        <v>2014</v>
      </c>
      <c r="B53" s="1" t="s">
        <v>41</v>
      </c>
      <c r="C53" s="1">
        <v>2060</v>
      </c>
      <c r="D53" s="1">
        <v>5549</v>
      </c>
      <c r="E53" s="1">
        <v>6167</v>
      </c>
      <c r="F53" s="1">
        <v>1435</v>
      </c>
      <c r="G53" s="1">
        <v>952</v>
      </c>
      <c r="H53" s="1">
        <v>282</v>
      </c>
      <c r="I53" s="1">
        <v>24</v>
      </c>
      <c r="J53" s="1">
        <v>177</v>
      </c>
      <c r="K53" s="1">
        <v>723</v>
      </c>
      <c r="L53" s="1">
        <v>690</v>
      </c>
      <c r="M53" s="1">
        <v>502</v>
      </c>
      <c r="N53" s="1">
        <v>27</v>
      </c>
      <c r="O53" s="1">
        <v>1151</v>
      </c>
      <c r="P53" s="1">
        <v>41</v>
      </c>
      <c r="Q53" s="1">
        <v>40</v>
      </c>
      <c r="R53" s="1">
        <v>35</v>
      </c>
      <c r="S53" s="1">
        <v>128</v>
      </c>
      <c r="T53" s="1">
        <v>78</v>
      </c>
      <c r="U53" s="1">
        <v>21</v>
      </c>
      <c r="V53" s="1">
        <f t="shared" si="2"/>
        <v>2296</v>
      </c>
      <c r="W53" s="2">
        <f t="shared" si="3"/>
        <v>0.25860515408181656</v>
      </c>
      <c r="X53" s="2">
        <f t="shared" si="4"/>
        <v>0.32257012393998696</v>
      </c>
      <c r="Y53" s="2">
        <f t="shared" si="5"/>
        <v>0.41376824653090649</v>
      </c>
      <c r="Z53" s="2">
        <f t="shared" si="6"/>
        <v>0.73633837047089346</v>
      </c>
      <c r="AA53" s="2">
        <f t="shared" si="10"/>
        <v>0.31957411957411958</v>
      </c>
      <c r="AB53" s="2">
        <f>VLOOKUP($A53,Constants!$A$2:$AI$6,23,FALSE)</f>
        <v>0.3099515365128318</v>
      </c>
      <c r="AC53" s="2">
        <f>VLOOKUP($A53,Constants!$A$2:$AI$6,24,FALSE)</f>
        <v>1.3038455044940069</v>
      </c>
      <c r="AD53" s="2">
        <f>VLOOKUP($A53,Constants!$A$2:$AI$6,25,FALSE)</f>
        <v>0.68941052846333761</v>
      </c>
      <c r="AE53" s="2">
        <f>VLOOKUP($A53,Constants!$A$2:$AI$6,26,FALSE)</f>
        <v>0.72200666607568775</v>
      </c>
      <c r="AF53" s="2">
        <f>VLOOKUP($A53,Constants!$A$2:$AI$6,27,FALSE)</f>
        <v>0.8915065816599087</v>
      </c>
      <c r="AG53" s="2">
        <f>VLOOKUP($A53,Constants!$A$2:$AI$6,28,FALSE)</f>
        <v>1.2826602330081107</v>
      </c>
      <c r="AH53" s="2">
        <f>VLOOKUP($A53,Constants!$A$2:$AI$6,29,FALSE)</f>
        <v>1.6346985192214927</v>
      </c>
      <c r="AI53" s="2">
        <f>VLOOKUP($A53,Constants!$A$2:$AI$6,30,FALSE)</f>
        <v>2.1353352428044414</v>
      </c>
      <c r="AJ53" s="2">
        <f>VLOOKUP($A53,Constants!$A$2:$AI$6,31,FALSE)</f>
        <v>0.10743878039232743</v>
      </c>
      <c r="AK53" s="2">
        <f>VLOOKUP($A53,Constants!$A$2:$AI$6,32,FALSE)</f>
        <v>1.1991075934703359</v>
      </c>
      <c r="AL53" s="2">
        <f>VLOOKUP($A53,Constants!$A$2:$AI$6,33,FALSE)</f>
        <v>2.1034643740319066</v>
      </c>
      <c r="AM53" s="2">
        <f>VLOOKUP($A53,Constants!$A$2:$AI$6,34,FALSE)</f>
        <v>0.31747544223246543</v>
      </c>
      <c r="AN53" s="2">
        <f>VLOOKUP($A53,Constants!$A$2:$AI$6,35,FALSE)</f>
        <v>1.1595897155302428</v>
      </c>
      <c r="AO53" s="5">
        <f t="shared" si="11"/>
        <v>708.08837996630302</v>
      </c>
      <c r="AP53" s="5">
        <f t="shared" si="7"/>
        <v>707.98065546602902</v>
      </c>
      <c r="AQ53" s="4">
        <f t="shared" si="8"/>
        <v>222.35641202935304</v>
      </c>
      <c r="AR53" s="4">
        <f t="shared" si="9"/>
        <v>225.58071023012394</v>
      </c>
    </row>
    <row r="54" spans="1:44" x14ac:dyDescent="0.4">
      <c r="A54" s="1">
        <v>2010</v>
      </c>
      <c r="B54" s="1" t="s">
        <v>42</v>
      </c>
      <c r="C54" s="1">
        <v>2113</v>
      </c>
      <c r="D54" s="1">
        <v>5463</v>
      </c>
      <c r="E54" s="1">
        <v>6252</v>
      </c>
      <c r="F54" s="1">
        <v>1411</v>
      </c>
      <c r="G54" s="1">
        <v>935</v>
      </c>
      <c r="H54" s="1">
        <v>312</v>
      </c>
      <c r="I54" s="1">
        <v>25</v>
      </c>
      <c r="J54" s="1">
        <v>139</v>
      </c>
      <c r="K54" s="1">
        <v>738</v>
      </c>
      <c r="L54" s="1">
        <v>699</v>
      </c>
      <c r="M54" s="1">
        <v>634</v>
      </c>
      <c r="N54" s="1">
        <v>50</v>
      </c>
      <c r="O54" s="1">
        <v>1140</v>
      </c>
      <c r="P54" s="1">
        <v>51</v>
      </c>
      <c r="Q54" s="1">
        <v>35</v>
      </c>
      <c r="R54" s="1">
        <v>69</v>
      </c>
      <c r="S54" s="1">
        <v>136</v>
      </c>
      <c r="T54" s="1">
        <v>63</v>
      </c>
      <c r="U54" s="1">
        <v>29</v>
      </c>
      <c r="V54" s="1">
        <f t="shared" si="2"/>
        <v>2190</v>
      </c>
      <c r="W54" s="2">
        <f t="shared" si="3"/>
        <v>0.25828299469156141</v>
      </c>
      <c r="X54" s="2">
        <f t="shared" si="4"/>
        <v>0.33899401584991107</v>
      </c>
      <c r="Y54" s="2">
        <f t="shared" si="5"/>
        <v>0.40087863811092805</v>
      </c>
      <c r="Z54" s="2">
        <f t="shared" si="6"/>
        <v>0.73987265396083912</v>
      </c>
      <c r="AA54" s="2">
        <f t="shared" si="10"/>
        <v>0.33360508723300181</v>
      </c>
      <c r="AB54" s="2">
        <f>VLOOKUP($A54,Constants!$A$2:$AI$6,23,FALSE)</f>
        <v>0.32098596558422016</v>
      </c>
      <c r="AC54" s="2">
        <f>VLOOKUP($A54,Constants!$A$2:$AI$6,24,FALSE)</f>
        <v>1.2506962281491565</v>
      </c>
      <c r="AD54" s="2">
        <f>VLOOKUP($A54,Constants!$A$2:$AI$6,25,FALSE)</f>
        <v>0.70121471642379218</v>
      </c>
      <c r="AE54" s="2">
        <f>VLOOKUP($A54,Constants!$A$2:$AI$6,26,FALSE)</f>
        <v>0.73248212212752117</v>
      </c>
      <c r="AF54" s="2">
        <f>VLOOKUP($A54,Constants!$A$2:$AI$6,27,FALSE)</f>
        <v>0.89507263178691154</v>
      </c>
      <c r="AG54" s="2">
        <f>VLOOKUP($A54,Constants!$A$2:$AI$6,28,FALSE)</f>
        <v>1.2702815002316585</v>
      </c>
      <c r="AH54" s="2">
        <f>VLOOKUP($A54,Constants!$A$2:$AI$6,29,FALSE)</f>
        <v>1.6079694818319308</v>
      </c>
      <c r="AI54" s="2">
        <f>VLOOKUP($A54,Constants!$A$2:$AI$6,30,FALSE)</f>
        <v>2.071960684993039</v>
      </c>
      <c r="AJ54" s="2">
        <f>VLOOKUP($A54,Constants!$A$2:$AI$6,31,FALSE)</f>
        <v>0.11483511449558886</v>
      </c>
      <c r="AK54" s="2">
        <f>VLOOKUP($A54,Constants!$A$2:$AI$6,32,FALSE)</f>
        <v>1.2060869949739947</v>
      </c>
      <c r="AL54" s="2">
        <f>VLOOKUP($A54,Constants!$A$2:$AI$6,33,FALSE)</f>
        <v>2.1177173430342862</v>
      </c>
      <c r="AM54" s="2">
        <f>VLOOKUP($A54,Constants!$A$2:$AI$6,34,FALSE)</f>
        <v>0.32895683426004935</v>
      </c>
      <c r="AN54" s="2">
        <f>VLOOKUP($A54,Constants!$A$2:$AI$6,35,FALSE)</f>
        <v>1.1713291809097841</v>
      </c>
      <c r="AO54" s="5">
        <f t="shared" si="11"/>
        <v>781.02979983780619</v>
      </c>
      <c r="AP54" s="5">
        <f t="shared" si="7"/>
        <v>780.82247802117763</v>
      </c>
      <c r="AQ54" s="4">
        <f t="shared" si="8"/>
        <v>1851.563674081666</v>
      </c>
      <c r="AR54" s="4">
        <f t="shared" si="9"/>
        <v>1833.7646238742414</v>
      </c>
    </row>
    <row r="55" spans="1:44" x14ac:dyDescent="0.4">
      <c r="A55" s="1">
        <v>2011</v>
      </c>
      <c r="B55" s="1" t="s">
        <v>24</v>
      </c>
      <c r="C55" s="1">
        <v>2139</v>
      </c>
      <c r="D55" s="1">
        <v>5544</v>
      </c>
      <c r="E55" s="1">
        <v>6275</v>
      </c>
      <c r="F55" s="1">
        <v>1429</v>
      </c>
      <c r="G55" s="1">
        <v>952</v>
      </c>
      <c r="H55" s="1">
        <v>274</v>
      </c>
      <c r="I55" s="1">
        <v>40</v>
      </c>
      <c r="J55" s="1">
        <v>163</v>
      </c>
      <c r="K55" s="1">
        <v>735</v>
      </c>
      <c r="L55" s="1">
        <v>697</v>
      </c>
      <c r="M55" s="1">
        <v>555</v>
      </c>
      <c r="N55" s="1">
        <v>54</v>
      </c>
      <c r="O55" s="1">
        <v>1201</v>
      </c>
      <c r="P55" s="1">
        <v>57</v>
      </c>
      <c r="Q55" s="1">
        <v>44</v>
      </c>
      <c r="R55" s="1">
        <v>75</v>
      </c>
      <c r="S55" s="1">
        <v>112</v>
      </c>
      <c r="T55" s="1">
        <v>118</v>
      </c>
      <c r="U55" s="1">
        <v>42</v>
      </c>
      <c r="V55" s="1">
        <f t="shared" si="2"/>
        <v>2272</v>
      </c>
      <c r="W55" s="2">
        <f t="shared" si="3"/>
        <v>0.25775613275613274</v>
      </c>
      <c r="X55" s="2">
        <f t="shared" si="4"/>
        <v>0.3291935483870968</v>
      </c>
      <c r="Y55" s="2">
        <f t="shared" si="5"/>
        <v>0.40981240981240979</v>
      </c>
      <c r="Z55" s="2">
        <f t="shared" si="6"/>
        <v>0.73900595819950654</v>
      </c>
      <c r="AA55" s="2">
        <f t="shared" si="10"/>
        <v>0.3232997071265864</v>
      </c>
      <c r="AB55" s="2">
        <f>VLOOKUP($A55,Constants!$A$2:$AI$6,23,FALSE)</f>
        <v>0.31597191750767878</v>
      </c>
      <c r="AC55" s="2">
        <f>VLOOKUP($A55,Constants!$A$2:$AI$6,24,FALSE)</f>
        <v>1.264161343392616</v>
      </c>
      <c r="AD55" s="2">
        <f>VLOOKUP($A55,Constants!$A$2:$AI$6,25,FALSE)</f>
        <v>0.69439627576010876</v>
      </c>
      <c r="AE55" s="2">
        <f>VLOOKUP($A55,Constants!$A$2:$AI$6,26,FALSE)</f>
        <v>0.72600030934492421</v>
      </c>
      <c r="AF55" s="2">
        <f>VLOOKUP($A55,Constants!$A$2:$AI$6,27,FALSE)</f>
        <v>0.89034128398596424</v>
      </c>
      <c r="AG55" s="2">
        <f>VLOOKUP($A55,Constants!$A$2:$AI$6,28,FALSE)</f>
        <v>1.2695896870037491</v>
      </c>
      <c r="AH55" s="2">
        <f>VLOOKUP($A55,Constants!$A$2:$AI$6,29,FALSE)</f>
        <v>1.6109132497197556</v>
      </c>
      <c r="AI55" s="2">
        <f>VLOOKUP($A55,Constants!$A$2:$AI$6,30,FALSE)</f>
        <v>2.0857977982573415</v>
      </c>
      <c r="AJ55" s="2">
        <f>VLOOKUP($A55,Constants!$A$2:$AI$6,31,FALSE)</f>
        <v>0.11232691840535507</v>
      </c>
      <c r="AK55" s="2">
        <f>VLOOKUP($A55,Constants!$A$2:$AI$6,32,FALSE)</f>
        <v>1.2114736472894483</v>
      </c>
      <c r="AL55" s="2">
        <f>VLOOKUP($A55,Constants!$A$2:$AI$6,33,FALSE)</f>
        <v>2.1108188330408901</v>
      </c>
      <c r="AM55" s="2">
        <f>VLOOKUP($A55,Constants!$A$2:$AI$6,34,FALSE)</f>
        <v>0.32628272411395753</v>
      </c>
      <c r="AN55" s="2">
        <f>VLOOKUP($A55,Constants!$A$2:$AI$6,35,FALSE)</f>
        <v>1.1673247856953355</v>
      </c>
      <c r="AO55" s="5">
        <f t="shared" si="11"/>
        <v>741.22483961274349</v>
      </c>
      <c r="AP55" s="5">
        <f t="shared" si="7"/>
        <v>741.15647453607733</v>
      </c>
      <c r="AQ55" s="4">
        <f t="shared" si="8"/>
        <v>38.74862820438058</v>
      </c>
      <c r="AR55" s="4">
        <f t="shared" si="9"/>
        <v>37.902178713368528</v>
      </c>
    </row>
    <row r="56" spans="1:44" x14ac:dyDescent="0.4">
      <c r="A56" s="1">
        <v>2011</v>
      </c>
      <c r="B56" s="1" t="s">
        <v>43</v>
      </c>
      <c r="C56" s="1">
        <v>2076</v>
      </c>
      <c r="D56" s="1">
        <v>5598</v>
      </c>
      <c r="E56" s="1">
        <v>6150</v>
      </c>
      <c r="F56" s="1">
        <v>1442</v>
      </c>
      <c r="G56" s="1">
        <v>1010</v>
      </c>
      <c r="H56" s="1">
        <v>309</v>
      </c>
      <c r="I56" s="1">
        <v>28</v>
      </c>
      <c r="J56" s="1">
        <v>95</v>
      </c>
      <c r="K56" s="1">
        <v>615</v>
      </c>
      <c r="L56" s="1">
        <v>579</v>
      </c>
      <c r="M56" s="1">
        <v>401</v>
      </c>
      <c r="N56" s="1">
        <v>34</v>
      </c>
      <c r="O56" s="1">
        <v>1164</v>
      </c>
      <c r="P56" s="1">
        <v>46</v>
      </c>
      <c r="Q56" s="1">
        <v>37</v>
      </c>
      <c r="R56" s="1">
        <v>66</v>
      </c>
      <c r="S56" s="1">
        <v>111</v>
      </c>
      <c r="T56" s="1">
        <v>118</v>
      </c>
      <c r="U56" s="1">
        <v>33</v>
      </c>
      <c r="V56" s="1">
        <f t="shared" si="2"/>
        <v>2092</v>
      </c>
      <c r="W56" s="2">
        <f t="shared" si="3"/>
        <v>0.25759199714183639</v>
      </c>
      <c r="X56" s="2">
        <f t="shared" si="4"/>
        <v>0.31058862216376193</v>
      </c>
      <c r="Y56" s="2">
        <f t="shared" si="5"/>
        <v>0.37370489460521616</v>
      </c>
      <c r="Z56" s="2">
        <f t="shared" si="6"/>
        <v>0.68429351676897809</v>
      </c>
      <c r="AA56" s="2">
        <f t="shared" si="10"/>
        <v>0.30671296296296297</v>
      </c>
      <c r="AB56" s="2">
        <f>VLOOKUP($A56,Constants!$A$2:$AI$6,23,FALSE)</f>
        <v>0.31597191750767878</v>
      </c>
      <c r="AC56" s="2">
        <f>VLOOKUP($A56,Constants!$A$2:$AI$6,24,FALSE)</f>
        <v>1.264161343392616</v>
      </c>
      <c r="AD56" s="2">
        <f>VLOOKUP($A56,Constants!$A$2:$AI$6,25,FALSE)</f>
        <v>0.69439627576010876</v>
      </c>
      <c r="AE56" s="2">
        <f>VLOOKUP($A56,Constants!$A$2:$AI$6,26,FALSE)</f>
        <v>0.72600030934492421</v>
      </c>
      <c r="AF56" s="2">
        <f>VLOOKUP($A56,Constants!$A$2:$AI$6,27,FALSE)</f>
        <v>0.89034128398596424</v>
      </c>
      <c r="AG56" s="2">
        <f>VLOOKUP($A56,Constants!$A$2:$AI$6,28,FALSE)</f>
        <v>1.2695896870037491</v>
      </c>
      <c r="AH56" s="2">
        <f>VLOOKUP($A56,Constants!$A$2:$AI$6,29,FALSE)</f>
        <v>1.6109132497197556</v>
      </c>
      <c r="AI56" s="2">
        <f>VLOOKUP($A56,Constants!$A$2:$AI$6,30,FALSE)</f>
        <v>2.0857977982573415</v>
      </c>
      <c r="AJ56" s="2">
        <f>VLOOKUP($A56,Constants!$A$2:$AI$6,31,FALSE)</f>
        <v>0.11232691840535507</v>
      </c>
      <c r="AK56" s="2">
        <f>VLOOKUP($A56,Constants!$A$2:$AI$6,32,FALSE)</f>
        <v>1.2114736472894483</v>
      </c>
      <c r="AL56" s="2">
        <f>VLOOKUP($A56,Constants!$A$2:$AI$6,33,FALSE)</f>
        <v>2.1108188330408901</v>
      </c>
      <c r="AM56" s="2">
        <f>VLOOKUP($A56,Constants!$A$2:$AI$6,34,FALSE)</f>
        <v>0.32628272411395753</v>
      </c>
      <c r="AN56" s="2">
        <f>VLOOKUP($A56,Constants!$A$2:$AI$6,35,FALSE)</f>
        <v>1.1673247856953355</v>
      </c>
      <c r="AO56" s="5">
        <f t="shared" si="11"/>
        <v>645.76679586841931</v>
      </c>
      <c r="AP56" s="5">
        <f t="shared" si="7"/>
        <v>646.64229849768924</v>
      </c>
      <c r="AQ56" s="4">
        <f t="shared" si="8"/>
        <v>946.59572800898343</v>
      </c>
      <c r="AR56" s="4">
        <f t="shared" si="9"/>
        <v>1001.2350542168667</v>
      </c>
    </row>
    <row r="57" spans="1:44" x14ac:dyDescent="0.4">
      <c r="A57" s="1">
        <v>2010</v>
      </c>
      <c r="B57" s="1" t="s">
        <v>30</v>
      </c>
      <c r="C57" s="1">
        <v>2204</v>
      </c>
      <c r="D57" s="1">
        <v>5488</v>
      </c>
      <c r="E57" s="1">
        <v>6143</v>
      </c>
      <c r="F57" s="1">
        <v>1411</v>
      </c>
      <c r="G57" s="1">
        <v>935</v>
      </c>
      <c r="H57" s="1">
        <v>284</v>
      </c>
      <c r="I57" s="1">
        <v>30</v>
      </c>
      <c r="J57" s="1">
        <v>162</v>
      </c>
      <c r="K57" s="1">
        <v>697</v>
      </c>
      <c r="L57" s="1">
        <v>660</v>
      </c>
      <c r="M57" s="1">
        <v>487</v>
      </c>
      <c r="N57" s="1">
        <v>53</v>
      </c>
      <c r="O57" s="1">
        <v>1099</v>
      </c>
      <c r="P57" s="1">
        <v>50</v>
      </c>
      <c r="Q57" s="1">
        <v>41</v>
      </c>
      <c r="R57" s="1">
        <v>76</v>
      </c>
      <c r="S57" s="1">
        <v>159</v>
      </c>
      <c r="T57" s="1">
        <v>55</v>
      </c>
      <c r="U57" s="1">
        <v>32</v>
      </c>
      <c r="V57" s="1">
        <f t="shared" si="2"/>
        <v>2241</v>
      </c>
      <c r="W57" s="2">
        <f t="shared" si="3"/>
        <v>0.25710641399416911</v>
      </c>
      <c r="X57" s="2">
        <f t="shared" si="4"/>
        <v>0.32113419057039233</v>
      </c>
      <c r="Y57" s="2">
        <f t="shared" si="5"/>
        <v>0.4083454810495627</v>
      </c>
      <c r="Z57" s="2">
        <f t="shared" si="6"/>
        <v>0.72947967161995497</v>
      </c>
      <c r="AA57" s="2">
        <f t="shared" si="10"/>
        <v>0.31515050723432564</v>
      </c>
      <c r="AB57" s="2">
        <f>VLOOKUP($A57,Constants!$A$2:$AI$6,23,FALSE)</f>
        <v>0.32098596558422016</v>
      </c>
      <c r="AC57" s="2">
        <f>VLOOKUP($A57,Constants!$A$2:$AI$6,24,FALSE)</f>
        <v>1.2506962281491565</v>
      </c>
      <c r="AD57" s="2">
        <f>VLOOKUP($A57,Constants!$A$2:$AI$6,25,FALSE)</f>
        <v>0.70121471642379218</v>
      </c>
      <c r="AE57" s="2">
        <f>VLOOKUP($A57,Constants!$A$2:$AI$6,26,FALSE)</f>
        <v>0.73248212212752117</v>
      </c>
      <c r="AF57" s="2">
        <f>VLOOKUP($A57,Constants!$A$2:$AI$6,27,FALSE)</f>
        <v>0.89507263178691154</v>
      </c>
      <c r="AG57" s="2">
        <f>VLOOKUP($A57,Constants!$A$2:$AI$6,28,FALSE)</f>
        <v>1.2702815002316585</v>
      </c>
      <c r="AH57" s="2">
        <f>VLOOKUP($A57,Constants!$A$2:$AI$6,29,FALSE)</f>
        <v>1.6079694818319308</v>
      </c>
      <c r="AI57" s="2">
        <f>VLOOKUP($A57,Constants!$A$2:$AI$6,30,FALSE)</f>
        <v>2.071960684993039</v>
      </c>
      <c r="AJ57" s="2">
        <f>VLOOKUP($A57,Constants!$A$2:$AI$6,31,FALSE)</f>
        <v>0.11483511449558886</v>
      </c>
      <c r="AK57" s="2">
        <f>VLOOKUP($A57,Constants!$A$2:$AI$6,32,FALSE)</f>
        <v>1.2060869949739947</v>
      </c>
      <c r="AL57" s="2">
        <f>VLOOKUP($A57,Constants!$A$2:$AI$6,33,FALSE)</f>
        <v>2.1177173430342862</v>
      </c>
      <c r="AM57" s="2">
        <f>VLOOKUP($A57,Constants!$A$2:$AI$6,34,FALSE)</f>
        <v>0.32895683426004935</v>
      </c>
      <c r="AN57" s="2">
        <f>VLOOKUP($A57,Constants!$A$2:$AI$6,35,FALSE)</f>
        <v>1.1713291809097841</v>
      </c>
      <c r="AO57" s="5">
        <f t="shared" si="11"/>
        <v>676.77029596015211</v>
      </c>
      <c r="AP57" s="5">
        <f t="shared" si="7"/>
        <v>677.11997399259474</v>
      </c>
      <c r="AQ57" s="4">
        <f t="shared" si="8"/>
        <v>409.24092553983797</v>
      </c>
      <c r="AR57" s="4">
        <f t="shared" si="9"/>
        <v>395.21543405510965</v>
      </c>
    </row>
    <row r="58" spans="1:44" x14ac:dyDescent="0.4">
      <c r="A58" s="1">
        <v>2011</v>
      </c>
      <c r="B58" s="1" t="s">
        <v>38</v>
      </c>
      <c r="C58" s="1">
        <v>1751</v>
      </c>
      <c r="D58" s="1">
        <v>5585</v>
      </c>
      <c r="E58" s="1">
        <v>6156</v>
      </c>
      <c r="F58" s="1">
        <v>1434</v>
      </c>
      <c r="G58" s="1">
        <v>957</v>
      </c>
      <c r="H58" s="1">
        <v>273</v>
      </c>
      <c r="I58" s="1">
        <v>13</v>
      </c>
      <c r="J58" s="1">
        <v>191</v>
      </c>
      <c r="K58" s="1">
        <v>708</v>
      </c>
      <c r="L58" s="1">
        <v>684</v>
      </c>
      <c r="M58" s="1">
        <v>452</v>
      </c>
      <c r="N58" s="1">
        <v>24</v>
      </c>
      <c r="O58" s="1">
        <v>1120</v>
      </c>
      <c r="P58" s="1">
        <v>52</v>
      </c>
      <c r="Q58" s="1">
        <v>43</v>
      </c>
      <c r="R58" s="1">
        <v>24</v>
      </c>
      <c r="S58" s="1">
        <v>154</v>
      </c>
      <c r="T58" s="1">
        <v>81</v>
      </c>
      <c r="U58" s="1">
        <v>25</v>
      </c>
      <c r="V58" s="1">
        <f t="shared" si="2"/>
        <v>2306</v>
      </c>
      <c r="W58" s="2">
        <f t="shared" si="3"/>
        <v>0.25675917636526407</v>
      </c>
      <c r="X58" s="2">
        <f t="shared" si="4"/>
        <v>0.31604696673189825</v>
      </c>
      <c r="Y58" s="2">
        <f t="shared" si="5"/>
        <v>0.41289167412712624</v>
      </c>
      <c r="Z58" s="2">
        <f t="shared" si="6"/>
        <v>0.72893864085902449</v>
      </c>
      <c r="AA58" s="2">
        <f t="shared" si="10"/>
        <v>0.31335952848722987</v>
      </c>
      <c r="AB58" s="2">
        <f>VLOOKUP($A58,Constants!$A$2:$AI$6,23,FALSE)</f>
        <v>0.31597191750767878</v>
      </c>
      <c r="AC58" s="2">
        <f>VLOOKUP($A58,Constants!$A$2:$AI$6,24,FALSE)</f>
        <v>1.264161343392616</v>
      </c>
      <c r="AD58" s="2">
        <f>VLOOKUP($A58,Constants!$A$2:$AI$6,25,FALSE)</f>
        <v>0.69439627576010876</v>
      </c>
      <c r="AE58" s="2">
        <f>VLOOKUP($A58,Constants!$A$2:$AI$6,26,FALSE)</f>
        <v>0.72600030934492421</v>
      </c>
      <c r="AF58" s="2">
        <f>VLOOKUP($A58,Constants!$A$2:$AI$6,27,FALSE)</f>
        <v>0.89034128398596424</v>
      </c>
      <c r="AG58" s="2">
        <f>VLOOKUP($A58,Constants!$A$2:$AI$6,28,FALSE)</f>
        <v>1.2695896870037491</v>
      </c>
      <c r="AH58" s="2">
        <f>VLOOKUP($A58,Constants!$A$2:$AI$6,29,FALSE)</f>
        <v>1.6109132497197556</v>
      </c>
      <c r="AI58" s="2">
        <f>VLOOKUP($A58,Constants!$A$2:$AI$6,30,FALSE)</f>
        <v>2.0857977982573415</v>
      </c>
      <c r="AJ58" s="2">
        <f>VLOOKUP($A58,Constants!$A$2:$AI$6,31,FALSE)</f>
        <v>0.11232691840535507</v>
      </c>
      <c r="AK58" s="2">
        <f>VLOOKUP($A58,Constants!$A$2:$AI$6,32,FALSE)</f>
        <v>1.2114736472894483</v>
      </c>
      <c r="AL58" s="2">
        <f>VLOOKUP($A58,Constants!$A$2:$AI$6,33,FALSE)</f>
        <v>2.1108188330408901</v>
      </c>
      <c r="AM58" s="2">
        <f>VLOOKUP($A58,Constants!$A$2:$AI$6,34,FALSE)</f>
        <v>0.32628272411395753</v>
      </c>
      <c r="AN58" s="2">
        <f>VLOOKUP($A58,Constants!$A$2:$AI$6,35,FALSE)</f>
        <v>1.1673247856953355</v>
      </c>
      <c r="AO58" s="5">
        <f t="shared" si="11"/>
        <v>678.7631376301423</v>
      </c>
      <c r="AP58" s="5">
        <f t="shared" si="7"/>
        <v>678.83323792434521</v>
      </c>
      <c r="AQ58" s="4">
        <f t="shared" si="8"/>
        <v>854.79412123400141</v>
      </c>
      <c r="AR58" s="4">
        <f t="shared" si="9"/>
        <v>850.70000997785439</v>
      </c>
    </row>
    <row r="59" spans="1:44" x14ac:dyDescent="0.4">
      <c r="A59" s="1">
        <v>2011</v>
      </c>
      <c r="B59" s="1" t="s">
        <v>33</v>
      </c>
      <c r="C59" s="1">
        <v>2074</v>
      </c>
      <c r="D59" s="1">
        <v>5436</v>
      </c>
      <c r="E59" s="1">
        <v>6094</v>
      </c>
      <c r="F59" s="1">
        <v>1395</v>
      </c>
      <c r="G59" s="1">
        <v>1013</v>
      </c>
      <c r="H59" s="1">
        <v>237</v>
      </c>
      <c r="I59" s="1">
        <v>28</v>
      </c>
      <c r="J59" s="1">
        <v>117</v>
      </c>
      <c r="K59" s="1">
        <v>644</v>
      </c>
      <c r="L59" s="1">
        <v>613</v>
      </c>
      <c r="M59" s="1">
        <v>498</v>
      </c>
      <c r="N59" s="1">
        <v>61</v>
      </c>
      <c r="O59" s="1">
        <v>1087</v>
      </c>
      <c r="P59" s="1">
        <v>45</v>
      </c>
      <c r="Q59" s="1">
        <v>43</v>
      </c>
      <c r="R59" s="1">
        <v>71</v>
      </c>
      <c r="S59" s="1">
        <v>101</v>
      </c>
      <c r="T59" s="1">
        <v>126</v>
      </c>
      <c r="U59" s="1">
        <v>40</v>
      </c>
      <c r="V59" s="1">
        <f t="shared" si="2"/>
        <v>2039</v>
      </c>
      <c r="W59" s="2">
        <f t="shared" si="3"/>
        <v>0.25662251655629137</v>
      </c>
      <c r="X59" s="2">
        <f t="shared" si="4"/>
        <v>0.32181999335768846</v>
      </c>
      <c r="Y59" s="2">
        <f t="shared" si="5"/>
        <v>0.37509197939661515</v>
      </c>
      <c r="Z59" s="2">
        <f t="shared" si="6"/>
        <v>0.69691197275430361</v>
      </c>
      <c r="AA59" s="2">
        <f t="shared" si="10"/>
        <v>0.31488005368226807</v>
      </c>
      <c r="AB59" s="2">
        <f>VLOOKUP($A59,Constants!$A$2:$AI$6,23,FALSE)</f>
        <v>0.31597191750767878</v>
      </c>
      <c r="AC59" s="2">
        <f>VLOOKUP($A59,Constants!$A$2:$AI$6,24,FALSE)</f>
        <v>1.264161343392616</v>
      </c>
      <c r="AD59" s="2">
        <f>VLOOKUP($A59,Constants!$A$2:$AI$6,25,FALSE)</f>
        <v>0.69439627576010876</v>
      </c>
      <c r="AE59" s="2">
        <f>VLOOKUP($A59,Constants!$A$2:$AI$6,26,FALSE)</f>
        <v>0.72600030934492421</v>
      </c>
      <c r="AF59" s="2">
        <f>VLOOKUP($A59,Constants!$A$2:$AI$6,27,FALSE)</f>
        <v>0.89034128398596424</v>
      </c>
      <c r="AG59" s="2">
        <f>VLOOKUP($A59,Constants!$A$2:$AI$6,28,FALSE)</f>
        <v>1.2695896870037491</v>
      </c>
      <c r="AH59" s="2">
        <f>VLOOKUP($A59,Constants!$A$2:$AI$6,29,FALSE)</f>
        <v>1.6109132497197556</v>
      </c>
      <c r="AI59" s="2">
        <f>VLOOKUP($A59,Constants!$A$2:$AI$6,30,FALSE)</f>
        <v>2.0857977982573415</v>
      </c>
      <c r="AJ59" s="2">
        <f>VLOOKUP($A59,Constants!$A$2:$AI$6,31,FALSE)</f>
        <v>0.11232691840535507</v>
      </c>
      <c r="AK59" s="2">
        <f>VLOOKUP($A59,Constants!$A$2:$AI$6,32,FALSE)</f>
        <v>1.2114736472894483</v>
      </c>
      <c r="AL59" s="2">
        <f>VLOOKUP($A59,Constants!$A$2:$AI$6,33,FALSE)</f>
        <v>2.1108188330408901</v>
      </c>
      <c r="AM59" s="2">
        <f>VLOOKUP($A59,Constants!$A$2:$AI$6,34,FALSE)</f>
        <v>0.32628272411395753</v>
      </c>
      <c r="AN59" s="2">
        <f>VLOOKUP($A59,Constants!$A$2:$AI$6,35,FALSE)</f>
        <v>1.1673247856953355</v>
      </c>
      <c r="AO59" s="5">
        <f t="shared" si="11"/>
        <v>679.25681597327753</v>
      </c>
      <c r="AP59" s="5">
        <f t="shared" si="7"/>
        <v>679.26895167607108</v>
      </c>
      <c r="AQ59" s="4">
        <f t="shared" si="8"/>
        <v>1243.0430725735573</v>
      </c>
      <c r="AR59" s="4">
        <f t="shared" si="9"/>
        <v>1243.8989523290372</v>
      </c>
    </row>
    <row r="60" spans="1:44" x14ac:dyDescent="0.4">
      <c r="A60" s="1">
        <v>2013</v>
      </c>
      <c r="B60" s="1" t="s">
        <v>44</v>
      </c>
      <c r="C60" s="1">
        <v>1942</v>
      </c>
      <c r="D60" s="1">
        <v>5538</v>
      </c>
      <c r="E60" s="1">
        <v>6242</v>
      </c>
      <c r="F60" s="1">
        <v>1421</v>
      </c>
      <c r="G60" s="1">
        <v>937</v>
      </c>
      <c r="H60" s="1">
        <v>296</v>
      </c>
      <c r="I60" s="1">
        <v>23</v>
      </c>
      <c r="J60" s="1">
        <v>165</v>
      </c>
      <c r="K60" s="1">
        <v>700</v>
      </c>
      <c r="L60" s="1">
        <v>670</v>
      </c>
      <c r="M60" s="1">
        <v>589</v>
      </c>
      <c r="N60" s="1">
        <v>31</v>
      </c>
      <c r="O60" s="1">
        <v>1171</v>
      </c>
      <c r="P60" s="1">
        <v>36</v>
      </c>
      <c r="Q60" s="1">
        <v>55</v>
      </c>
      <c r="R60" s="1">
        <v>24</v>
      </c>
      <c r="S60" s="1">
        <v>140</v>
      </c>
      <c r="T60" s="1">
        <v>73</v>
      </c>
      <c r="U60" s="1">
        <v>38</v>
      </c>
      <c r="V60" s="1">
        <f t="shared" si="2"/>
        <v>2258</v>
      </c>
      <c r="W60" s="2">
        <f t="shared" si="3"/>
        <v>0.25659082701336222</v>
      </c>
      <c r="X60" s="2">
        <f t="shared" si="4"/>
        <v>0.32904470890961723</v>
      </c>
      <c r="Y60" s="2">
        <f t="shared" si="5"/>
        <v>0.40772842181292884</v>
      </c>
      <c r="Z60" s="2">
        <f t="shared" si="6"/>
        <v>0.73677313072254602</v>
      </c>
      <c r="AA60" s="2">
        <f t="shared" si="10"/>
        <v>0.32568288346533053</v>
      </c>
      <c r="AB60" s="2">
        <f>VLOOKUP($A60,Constants!$A$2:$AI$6,23,FALSE)</f>
        <v>0.31379523916534663</v>
      </c>
      <c r="AC60" s="2">
        <f>VLOOKUP($A60,Constants!$A$2:$AI$6,24,FALSE)</f>
        <v>1.276807374556703</v>
      </c>
      <c r="AD60" s="2">
        <f>VLOOKUP($A60,Constants!$A$2:$AI$6,25,FALSE)</f>
        <v>0.69002638226032553</v>
      </c>
      <c r="AE60" s="2">
        <f>VLOOKUP($A60,Constants!$A$2:$AI$6,26,FALSE)</f>
        <v>0.72194656662424317</v>
      </c>
      <c r="AF60" s="2">
        <f>VLOOKUP($A60,Constants!$A$2:$AI$6,27,FALSE)</f>
        <v>0.88793152531661457</v>
      </c>
      <c r="AG60" s="2">
        <f>VLOOKUP($A60,Constants!$A$2:$AI$6,28,FALSE)</f>
        <v>1.2709737376836254</v>
      </c>
      <c r="AH60" s="2">
        <f>VLOOKUP($A60,Constants!$A$2:$AI$6,29,FALSE)</f>
        <v>1.6157117288139353</v>
      </c>
      <c r="AI60" s="2">
        <f>VLOOKUP($A60,Constants!$A$2:$AI$6,30,FALSE)</f>
        <v>2.1013255635447305</v>
      </c>
      <c r="AJ60" s="2">
        <f>VLOOKUP($A60,Constants!$A$2:$AI$6,31,FALSE)</f>
        <v>0.10956169911236362</v>
      </c>
      <c r="AK60" s="2">
        <f>VLOOKUP($A60,Constants!$A$2:$AI$6,32,FALSE)</f>
        <v>1.2282412528481768</v>
      </c>
      <c r="AL60" s="2">
        <f>VLOOKUP($A60,Constants!$A$2:$AI$6,33,FALSE)</f>
        <v>2.130502526736918</v>
      </c>
      <c r="AM60" s="2">
        <f>VLOOKUP($A60,Constants!$A$2:$AI$6,34,FALSE)</f>
        <v>0.32408126522478498</v>
      </c>
      <c r="AN60" s="2">
        <f>VLOOKUP($A60,Constants!$A$2:$AI$6,35,FALSE)</f>
        <v>1.1629379282817152</v>
      </c>
      <c r="AO60" s="5">
        <f t="shared" si="11"/>
        <v>741.99992092694367</v>
      </c>
      <c r="AP60" s="5">
        <f t="shared" si="7"/>
        <v>741.82565439647499</v>
      </c>
      <c r="AQ60" s="4">
        <f t="shared" si="8"/>
        <v>1763.9933578695211</v>
      </c>
      <c r="AR60" s="4">
        <f t="shared" si="9"/>
        <v>1749.3853656933675</v>
      </c>
    </row>
    <row r="61" spans="1:44" x14ac:dyDescent="0.4">
      <c r="A61" s="1">
        <v>2010</v>
      </c>
      <c r="B61" s="1" t="s">
        <v>45</v>
      </c>
      <c r="C61" s="1">
        <v>2084</v>
      </c>
      <c r="D61" s="1">
        <v>5512</v>
      </c>
      <c r="E61" s="1">
        <v>6140</v>
      </c>
      <c r="F61" s="1">
        <v>1414</v>
      </c>
      <c r="G61" s="1">
        <v>940</v>
      </c>
      <c r="H61" s="1">
        <v>298</v>
      </c>
      <c r="I61" s="1">
        <v>27</v>
      </c>
      <c r="J61" s="1">
        <v>149</v>
      </c>
      <c r="K61" s="1">
        <v>685</v>
      </c>
      <c r="L61" s="1">
        <v>658</v>
      </c>
      <c r="M61" s="1">
        <v>479</v>
      </c>
      <c r="N61" s="1">
        <v>32</v>
      </c>
      <c r="O61" s="1">
        <v>1236</v>
      </c>
      <c r="P61" s="1">
        <v>50</v>
      </c>
      <c r="Q61" s="1">
        <v>38</v>
      </c>
      <c r="R61" s="1">
        <v>60</v>
      </c>
      <c r="S61" s="1">
        <v>124</v>
      </c>
      <c r="T61" s="1">
        <v>55</v>
      </c>
      <c r="U61" s="1">
        <v>31</v>
      </c>
      <c r="V61" s="1">
        <f t="shared" si="2"/>
        <v>2213</v>
      </c>
      <c r="W61" s="2">
        <f t="shared" si="3"/>
        <v>0.2565312046444122</v>
      </c>
      <c r="X61" s="2">
        <f t="shared" si="4"/>
        <v>0.31962493831222238</v>
      </c>
      <c r="Y61" s="2">
        <f t="shared" si="5"/>
        <v>0.40148766328011609</v>
      </c>
      <c r="Z61" s="2">
        <f t="shared" si="6"/>
        <v>0.72111260159233848</v>
      </c>
      <c r="AA61" s="2">
        <f t="shared" si="10"/>
        <v>0.31602447494625435</v>
      </c>
      <c r="AB61" s="2">
        <f>VLOOKUP($A61,Constants!$A$2:$AI$6,23,FALSE)</f>
        <v>0.32098596558422016</v>
      </c>
      <c r="AC61" s="2">
        <f>VLOOKUP($A61,Constants!$A$2:$AI$6,24,FALSE)</f>
        <v>1.2506962281491565</v>
      </c>
      <c r="AD61" s="2">
        <f>VLOOKUP($A61,Constants!$A$2:$AI$6,25,FALSE)</f>
        <v>0.70121471642379218</v>
      </c>
      <c r="AE61" s="2">
        <f>VLOOKUP($A61,Constants!$A$2:$AI$6,26,FALSE)</f>
        <v>0.73248212212752117</v>
      </c>
      <c r="AF61" s="2">
        <f>VLOOKUP($A61,Constants!$A$2:$AI$6,27,FALSE)</f>
        <v>0.89507263178691154</v>
      </c>
      <c r="AG61" s="2">
        <f>VLOOKUP($A61,Constants!$A$2:$AI$6,28,FALSE)</f>
        <v>1.2702815002316585</v>
      </c>
      <c r="AH61" s="2">
        <f>VLOOKUP($A61,Constants!$A$2:$AI$6,29,FALSE)</f>
        <v>1.6079694818319308</v>
      </c>
      <c r="AI61" s="2">
        <f>VLOOKUP($A61,Constants!$A$2:$AI$6,30,FALSE)</f>
        <v>2.071960684993039</v>
      </c>
      <c r="AJ61" s="2">
        <f>VLOOKUP($A61,Constants!$A$2:$AI$6,31,FALSE)</f>
        <v>0.11483511449558886</v>
      </c>
      <c r="AK61" s="2">
        <f>VLOOKUP($A61,Constants!$A$2:$AI$6,32,FALSE)</f>
        <v>1.2060869949739947</v>
      </c>
      <c r="AL61" s="2">
        <f>VLOOKUP($A61,Constants!$A$2:$AI$6,33,FALSE)</f>
        <v>2.1177173430342862</v>
      </c>
      <c r="AM61" s="2">
        <f>VLOOKUP($A61,Constants!$A$2:$AI$6,34,FALSE)</f>
        <v>0.32895683426004935</v>
      </c>
      <c r="AN61" s="2">
        <f>VLOOKUP($A61,Constants!$A$2:$AI$6,35,FALSE)</f>
        <v>1.1713291809097841</v>
      </c>
      <c r="AO61" s="5">
        <f t="shared" si="11"/>
        <v>680.7303275658644</v>
      </c>
      <c r="AP61" s="5">
        <f t="shared" si="7"/>
        <v>680.98314579830685</v>
      </c>
      <c r="AQ61" s="4">
        <f t="shared" si="8"/>
        <v>18.230102694817422</v>
      </c>
      <c r="AR61" s="4">
        <f t="shared" si="9"/>
        <v>16.13511767765991</v>
      </c>
    </row>
    <row r="62" spans="1:44" x14ac:dyDescent="0.4">
      <c r="A62" s="1">
        <v>2011</v>
      </c>
      <c r="B62" s="1" t="s">
        <v>45</v>
      </c>
      <c r="C62" s="1">
        <v>2085</v>
      </c>
      <c r="D62" s="1">
        <v>5549</v>
      </c>
      <c r="E62" s="1">
        <v>6130</v>
      </c>
      <c r="F62" s="1">
        <v>1423</v>
      </c>
      <c r="G62" s="1">
        <v>954</v>
      </c>
      <c r="H62" s="1">
        <v>285</v>
      </c>
      <c r="I62" s="1">
        <v>36</v>
      </c>
      <c r="J62" s="1">
        <v>148</v>
      </c>
      <c r="K62" s="1">
        <v>654</v>
      </c>
      <c r="L62" s="1">
        <v>610</v>
      </c>
      <c r="M62" s="1">
        <v>425</v>
      </c>
      <c r="N62" s="1">
        <v>35</v>
      </c>
      <c r="O62" s="1">
        <v>1202</v>
      </c>
      <c r="P62" s="1">
        <v>59</v>
      </c>
      <c r="Q62" s="1">
        <v>35</v>
      </c>
      <c r="R62" s="1">
        <v>60</v>
      </c>
      <c r="S62" s="1">
        <v>123</v>
      </c>
      <c r="T62" s="1">
        <v>69</v>
      </c>
      <c r="U62" s="1">
        <v>23</v>
      </c>
      <c r="V62" s="1">
        <f t="shared" si="2"/>
        <v>2224</v>
      </c>
      <c r="W62" s="2">
        <f t="shared" si="3"/>
        <v>0.25644260227067939</v>
      </c>
      <c r="X62" s="2">
        <f t="shared" si="4"/>
        <v>0.31427158866183258</v>
      </c>
      <c r="Y62" s="2">
        <f t="shared" si="5"/>
        <v>0.40079293566408364</v>
      </c>
      <c r="Z62" s="2">
        <f t="shared" si="6"/>
        <v>0.71506452432591616</v>
      </c>
      <c r="AA62" s="2">
        <f t="shared" si="10"/>
        <v>0.31029338637493786</v>
      </c>
      <c r="AB62" s="2">
        <f>VLOOKUP($A62,Constants!$A$2:$AI$6,23,FALSE)</f>
        <v>0.31597191750767878</v>
      </c>
      <c r="AC62" s="2">
        <f>VLOOKUP($A62,Constants!$A$2:$AI$6,24,FALSE)</f>
        <v>1.264161343392616</v>
      </c>
      <c r="AD62" s="2">
        <f>VLOOKUP($A62,Constants!$A$2:$AI$6,25,FALSE)</f>
        <v>0.69439627576010876</v>
      </c>
      <c r="AE62" s="2">
        <f>VLOOKUP($A62,Constants!$A$2:$AI$6,26,FALSE)</f>
        <v>0.72600030934492421</v>
      </c>
      <c r="AF62" s="2">
        <f>VLOOKUP($A62,Constants!$A$2:$AI$6,27,FALSE)</f>
        <v>0.89034128398596424</v>
      </c>
      <c r="AG62" s="2">
        <f>VLOOKUP($A62,Constants!$A$2:$AI$6,28,FALSE)</f>
        <v>1.2695896870037491</v>
      </c>
      <c r="AH62" s="2">
        <f>VLOOKUP($A62,Constants!$A$2:$AI$6,29,FALSE)</f>
        <v>1.6109132497197556</v>
      </c>
      <c r="AI62" s="2">
        <f>VLOOKUP($A62,Constants!$A$2:$AI$6,30,FALSE)</f>
        <v>2.0857977982573415</v>
      </c>
      <c r="AJ62" s="2">
        <f>VLOOKUP($A62,Constants!$A$2:$AI$6,31,FALSE)</f>
        <v>0.11232691840535507</v>
      </c>
      <c r="AK62" s="2">
        <f>VLOOKUP($A62,Constants!$A$2:$AI$6,32,FALSE)</f>
        <v>1.2114736472894483</v>
      </c>
      <c r="AL62" s="2">
        <f>VLOOKUP($A62,Constants!$A$2:$AI$6,33,FALSE)</f>
        <v>2.1108188330408901</v>
      </c>
      <c r="AM62" s="2">
        <f>VLOOKUP($A62,Constants!$A$2:$AI$6,34,FALSE)</f>
        <v>0.32628272411395753</v>
      </c>
      <c r="AN62" s="2">
        <f>VLOOKUP($A62,Constants!$A$2:$AI$6,35,FALSE)</f>
        <v>1.1673247856953355</v>
      </c>
      <c r="AO62" s="5">
        <f t="shared" si="11"/>
        <v>661.02844561410313</v>
      </c>
      <c r="AP62" s="5">
        <f t="shared" si="7"/>
        <v>661.35753432708657</v>
      </c>
      <c r="AQ62" s="4">
        <f t="shared" si="8"/>
        <v>49.399047750405586</v>
      </c>
      <c r="AR62" s="4">
        <f t="shared" si="9"/>
        <v>54.133311374257211</v>
      </c>
    </row>
    <row r="63" spans="1:44" x14ac:dyDescent="0.4">
      <c r="A63" s="1">
        <v>2014</v>
      </c>
      <c r="B63" s="1" t="s">
        <v>22</v>
      </c>
      <c r="C63" s="1">
        <v>1801</v>
      </c>
      <c r="D63" s="1">
        <v>5460</v>
      </c>
      <c r="E63" s="1">
        <v>6026</v>
      </c>
      <c r="F63" s="1">
        <v>1400</v>
      </c>
      <c r="G63" s="1">
        <v>1001</v>
      </c>
      <c r="H63" s="1">
        <v>260</v>
      </c>
      <c r="I63" s="1">
        <v>28</v>
      </c>
      <c r="J63" s="1">
        <v>111</v>
      </c>
      <c r="K63" s="1">
        <v>637</v>
      </c>
      <c r="L63" s="1">
        <v>597</v>
      </c>
      <c r="M63" s="1">
        <v>417</v>
      </c>
      <c r="N63" s="1">
        <v>37</v>
      </c>
      <c r="O63" s="1">
        <v>1162</v>
      </c>
      <c r="P63" s="1">
        <v>61</v>
      </c>
      <c r="Q63" s="1">
        <v>45</v>
      </c>
      <c r="R63" s="1">
        <v>41</v>
      </c>
      <c r="S63" s="1">
        <v>148</v>
      </c>
      <c r="T63" s="1">
        <v>105</v>
      </c>
      <c r="U63" s="1">
        <v>59</v>
      </c>
      <c r="V63" s="1">
        <f t="shared" si="2"/>
        <v>2049</v>
      </c>
      <c r="W63" s="2">
        <f t="shared" si="3"/>
        <v>0.25641025641025639</v>
      </c>
      <c r="X63" s="2">
        <f t="shared" si="4"/>
        <v>0.31388935316730737</v>
      </c>
      <c r="Y63" s="2">
        <f t="shared" si="5"/>
        <v>0.37527472527472527</v>
      </c>
      <c r="Z63" s="2">
        <f t="shared" si="6"/>
        <v>0.68916407844203265</v>
      </c>
      <c r="AA63" s="2">
        <f t="shared" si="10"/>
        <v>0.3096199125462496</v>
      </c>
      <c r="AB63" s="2">
        <f>VLOOKUP($A63,Constants!$A$2:$AI$6,23,FALSE)</f>
        <v>0.3099515365128318</v>
      </c>
      <c r="AC63" s="2">
        <f>VLOOKUP($A63,Constants!$A$2:$AI$6,24,FALSE)</f>
        <v>1.3038455044940069</v>
      </c>
      <c r="AD63" s="2">
        <f>VLOOKUP($A63,Constants!$A$2:$AI$6,25,FALSE)</f>
        <v>0.68941052846333761</v>
      </c>
      <c r="AE63" s="2">
        <f>VLOOKUP($A63,Constants!$A$2:$AI$6,26,FALSE)</f>
        <v>0.72200666607568775</v>
      </c>
      <c r="AF63" s="2">
        <f>VLOOKUP($A63,Constants!$A$2:$AI$6,27,FALSE)</f>
        <v>0.8915065816599087</v>
      </c>
      <c r="AG63" s="2">
        <f>VLOOKUP($A63,Constants!$A$2:$AI$6,28,FALSE)</f>
        <v>1.2826602330081107</v>
      </c>
      <c r="AH63" s="2">
        <f>VLOOKUP($A63,Constants!$A$2:$AI$6,29,FALSE)</f>
        <v>1.6346985192214927</v>
      </c>
      <c r="AI63" s="2">
        <f>VLOOKUP($A63,Constants!$A$2:$AI$6,30,FALSE)</f>
        <v>2.1353352428044414</v>
      </c>
      <c r="AJ63" s="2">
        <f>VLOOKUP($A63,Constants!$A$2:$AI$6,31,FALSE)</f>
        <v>0.10743878039232743</v>
      </c>
      <c r="AK63" s="2">
        <f>VLOOKUP($A63,Constants!$A$2:$AI$6,32,FALSE)</f>
        <v>1.1991075934703359</v>
      </c>
      <c r="AL63" s="2">
        <f>VLOOKUP($A63,Constants!$A$2:$AI$6,33,FALSE)</f>
        <v>2.1034643740319066</v>
      </c>
      <c r="AM63" s="2">
        <f>VLOOKUP($A63,Constants!$A$2:$AI$6,34,FALSE)</f>
        <v>0.31747544223246543</v>
      </c>
      <c r="AN63" s="2">
        <f>VLOOKUP($A63,Constants!$A$2:$AI$6,35,FALSE)</f>
        <v>1.1595897155302428</v>
      </c>
      <c r="AO63" s="5">
        <f t="shared" si="11"/>
        <v>645.89341977500419</v>
      </c>
      <c r="AP63" s="5">
        <f t="shared" si="7"/>
        <v>645.89450027454404</v>
      </c>
      <c r="AQ63" s="4">
        <f t="shared" si="8"/>
        <v>79.092915294435585</v>
      </c>
      <c r="AR63" s="4">
        <f t="shared" si="9"/>
        <v>79.112135133864058</v>
      </c>
    </row>
    <row r="64" spans="1:44" x14ac:dyDescent="0.4">
      <c r="A64" s="1">
        <v>2014</v>
      </c>
      <c r="B64" s="1" t="s">
        <v>38</v>
      </c>
      <c r="C64" s="1">
        <v>1901</v>
      </c>
      <c r="D64" s="1">
        <v>5596</v>
      </c>
      <c r="E64" s="1">
        <v>6130</v>
      </c>
      <c r="F64" s="1">
        <v>1434</v>
      </c>
      <c r="G64" s="1">
        <v>943</v>
      </c>
      <c r="H64" s="1">
        <v>264</v>
      </c>
      <c r="I64" s="1">
        <v>16</v>
      </c>
      <c r="J64" s="1">
        <v>211</v>
      </c>
      <c r="K64" s="1">
        <v>705</v>
      </c>
      <c r="L64" s="1">
        <v>681</v>
      </c>
      <c r="M64" s="1">
        <v>401</v>
      </c>
      <c r="N64" s="1">
        <v>29</v>
      </c>
      <c r="O64" s="1">
        <v>1285</v>
      </c>
      <c r="P64" s="1">
        <v>62</v>
      </c>
      <c r="Q64" s="1">
        <v>36</v>
      </c>
      <c r="R64" s="1">
        <v>35</v>
      </c>
      <c r="S64" s="1">
        <v>112</v>
      </c>
      <c r="T64" s="1">
        <v>44</v>
      </c>
      <c r="U64" s="1">
        <v>20</v>
      </c>
      <c r="V64" s="1">
        <f t="shared" si="2"/>
        <v>2363</v>
      </c>
      <c r="W64" s="2">
        <f t="shared" si="3"/>
        <v>0.25625446747676911</v>
      </c>
      <c r="X64" s="2">
        <f t="shared" si="4"/>
        <v>0.31123872026251026</v>
      </c>
      <c r="Y64" s="2">
        <f t="shared" si="5"/>
        <v>0.42226590421729809</v>
      </c>
      <c r="Z64" s="2">
        <f t="shared" si="6"/>
        <v>0.73350462447980835</v>
      </c>
      <c r="AA64" s="2">
        <f t="shared" si="10"/>
        <v>0.30794592812396965</v>
      </c>
      <c r="AB64" s="2">
        <f>VLOOKUP($A64,Constants!$A$2:$AI$6,23,FALSE)</f>
        <v>0.3099515365128318</v>
      </c>
      <c r="AC64" s="2">
        <f>VLOOKUP($A64,Constants!$A$2:$AI$6,24,FALSE)</f>
        <v>1.3038455044940069</v>
      </c>
      <c r="AD64" s="2">
        <f>VLOOKUP($A64,Constants!$A$2:$AI$6,25,FALSE)</f>
        <v>0.68941052846333761</v>
      </c>
      <c r="AE64" s="2">
        <f>VLOOKUP($A64,Constants!$A$2:$AI$6,26,FALSE)</f>
        <v>0.72200666607568775</v>
      </c>
      <c r="AF64" s="2">
        <f>VLOOKUP($A64,Constants!$A$2:$AI$6,27,FALSE)</f>
        <v>0.8915065816599087</v>
      </c>
      <c r="AG64" s="2">
        <f>VLOOKUP($A64,Constants!$A$2:$AI$6,28,FALSE)</f>
        <v>1.2826602330081107</v>
      </c>
      <c r="AH64" s="2">
        <f>VLOOKUP($A64,Constants!$A$2:$AI$6,29,FALSE)</f>
        <v>1.6346985192214927</v>
      </c>
      <c r="AI64" s="2">
        <f>VLOOKUP($A64,Constants!$A$2:$AI$6,30,FALSE)</f>
        <v>2.1353352428044414</v>
      </c>
      <c r="AJ64" s="2">
        <f>VLOOKUP($A64,Constants!$A$2:$AI$6,31,FALSE)</f>
        <v>0.10743878039232743</v>
      </c>
      <c r="AK64" s="2">
        <f>VLOOKUP($A64,Constants!$A$2:$AI$6,32,FALSE)</f>
        <v>1.1991075934703359</v>
      </c>
      <c r="AL64" s="2">
        <f>VLOOKUP($A64,Constants!$A$2:$AI$6,33,FALSE)</f>
        <v>2.1034643740319066</v>
      </c>
      <c r="AM64" s="2">
        <f>VLOOKUP($A64,Constants!$A$2:$AI$6,34,FALSE)</f>
        <v>0.31747544223246543</v>
      </c>
      <c r="AN64" s="2">
        <f>VLOOKUP($A64,Constants!$A$2:$AI$6,35,FALSE)</f>
        <v>1.1595897155302428</v>
      </c>
      <c r="AO64" s="5">
        <f t="shared" si="11"/>
        <v>649.17040155677932</v>
      </c>
      <c r="AP64" s="5">
        <f t="shared" si="7"/>
        <v>649.21055664998028</v>
      </c>
      <c r="AQ64" s="4">
        <f t="shared" si="8"/>
        <v>3116.9440623312685</v>
      </c>
      <c r="AR64" s="4">
        <f t="shared" si="9"/>
        <v>3112.4619893050599</v>
      </c>
    </row>
    <row r="65" spans="1:44" x14ac:dyDescent="0.4">
      <c r="A65" s="1">
        <v>2010</v>
      </c>
      <c r="B65" s="1" t="s">
        <v>46</v>
      </c>
      <c r="C65" s="1">
        <v>1833</v>
      </c>
      <c r="D65" s="1">
        <v>5448</v>
      </c>
      <c r="E65" s="1">
        <v>6117</v>
      </c>
      <c r="F65" s="1">
        <v>1396</v>
      </c>
      <c r="G65" s="1">
        <v>981</v>
      </c>
      <c r="H65" s="1">
        <v>276</v>
      </c>
      <c r="I65" s="1">
        <v>30</v>
      </c>
      <c r="J65" s="1">
        <v>109</v>
      </c>
      <c r="K65" s="1">
        <v>663</v>
      </c>
      <c r="L65" s="1">
        <v>619</v>
      </c>
      <c r="M65" s="1">
        <v>527</v>
      </c>
      <c r="N65" s="1">
        <v>16</v>
      </c>
      <c r="O65" s="1">
        <v>1061</v>
      </c>
      <c r="P65" s="1">
        <v>47</v>
      </c>
      <c r="Q65" s="1">
        <v>51</v>
      </c>
      <c r="R65" s="1">
        <v>43</v>
      </c>
      <c r="S65" s="1">
        <v>129</v>
      </c>
      <c r="T65" s="1">
        <v>156</v>
      </c>
      <c r="U65" s="1">
        <v>38</v>
      </c>
      <c r="V65" s="1">
        <f t="shared" si="2"/>
        <v>2059</v>
      </c>
      <c r="W65" s="2">
        <f t="shared" si="3"/>
        <v>0.25624082232011747</v>
      </c>
      <c r="X65" s="2">
        <f t="shared" si="4"/>
        <v>0.32438662934299356</v>
      </c>
      <c r="Y65" s="2">
        <f t="shared" si="5"/>
        <v>0.37793685756240825</v>
      </c>
      <c r="Z65" s="2">
        <f t="shared" si="6"/>
        <v>0.70232348690540181</v>
      </c>
      <c r="AA65" s="2">
        <f t="shared" si="10"/>
        <v>0.32260194815915472</v>
      </c>
      <c r="AB65" s="2">
        <f>VLOOKUP($A65,Constants!$A$2:$AI$6,23,FALSE)</f>
        <v>0.32098596558422016</v>
      </c>
      <c r="AC65" s="2">
        <f>VLOOKUP($A65,Constants!$A$2:$AI$6,24,FALSE)</f>
        <v>1.2506962281491565</v>
      </c>
      <c r="AD65" s="2">
        <f>VLOOKUP($A65,Constants!$A$2:$AI$6,25,FALSE)</f>
        <v>0.70121471642379218</v>
      </c>
      <c r="AE65" s="2">
        <f>VLOOKUP($A65,Constants!$A$2:$AI$6,26,FALSE)</f>
        <v>0.73248212212752117</v>
      </c>
      <c r="AF65" s="2">
        <f>VLOOKUP($A65,Constants!$A$2:$AI$6,27,FALSE)</f>
        <v>0.89507263178691154</v>
      </c>
      <c r="AG65" s="2">
        <f>VLOOKUP($A65,Constants!$A$2:$AI$6,28,FALSE)</f>
        <v>1.2702815002316585</v>
      </c>
      <c r="AH65" s="2">
        <f>VLOOKUP($A65,Constants!$A$2:$AI$6,29,FALSE)</f>
        <v>1.6079694818319308</v>
      </c>
      <c r="AI65" s="2">
        <f>VLOOKUP($A65,Constants!$A$2:$AI$6,30,FALSE)</f>
        <v>2.071960684993039</v>
      </c>
      <c r="AJ65" s="2">
        <f>VLOOKUP($A65,Constants!$A$2:$AI$6,31,FALSE)</f>
        <v>0.11483511449558886</v>
      </c>
      <c r="AK65" s="2">
        <f>VLOOKUP($A65,Constants!$A$2:$AI$6,32,FALSE)</f>
        <v>1.2060869949739947</v>
      </c>
      <c r="AL65" s="2">
        <f>VLOOKUP($A65,Constants!$A$2:$AI$6,33,FALSE)</f>
        <v>2.1177173430342862</v>
      </c>
      <c r="AM65" s="2">
        <f>VLOOKUP($A65,Constants!$A$2:$AI$6,34,FALSE)</f>
        <v>0.32895683426004935</v>
      </c>
      <c r="AN65" s="2">
        <f>VLOOKUP($A65,Constants!$A$2:$AI$6,35,FALSE)</f>
        <v>1.1713291809097841</v>
      </c>
      <c r="AO65" s="5">
        <f t="shared" si="11"/>
        <v>710.34996554778729</v>
      </c>
      <c r="AP65" s="5">
        <f t="shared" si="7"/>
        <v>710.34663307733831</v>
      </c>
      <c r="AQ65" s="4">
        <f t="shared" si="8"/>
        <v>2242.0192373766436</v>
      </c>
      <c r="AR65" s="4">
        <f t="shared" si="9"/>
        <v>2241.7036637601063</v>
      </c>
    </row>
    <row r="66" spans="1:44" x14ac:dyDescent="0.4">
      <c r="A66" s="1">
        <v>2011</v>
      </c>
      <c r="B66" s="1" t="s">
        <v>29</v>
      </c>
      <c r="C66" s="1">
        <v>2010</v>
      </c>
      <c r="D66" s="1">
        <v>5612</v>
      </c>
      <c r="E66" s="1">
        <v>6329</v>
      </c>
      <c r="F66" s="1">
        <v>1438</v>
      </c>
      <c r="G66" s="1">
        <v>972</v>
      </c>
      <c r="H66" s="1">
        <v>264</v>
      </c>
      <c r="I66" s="1">
        <v>19</v>
      </c>
      <c r="J66" s="1">
        <v>183</v>
      </c>
      <c r="K66" s="1">
        <v>735</v>
      </c>
      <c r="L66" s="1">
        <v>697</v>
      </c>
      <c r="M66" s="1">
        <v>535</v>
      </c>
      <c r="N66" s="1">
        <v>52</v>
      </c>
      <c r="O66" s="1">
        <v>1250</v>
      </c>
      <c r="P66" s="1">
        <v>63</v>
      </c>
      <c r="Q66" s="1">
        <v>40</v>
      </c>
      <c r="R66" s="1">
        <v>78</v>
      </c>
      <c r="S66" s="1">
        <v>98</v>
      </c>
      <c r="T66" s="1">
        <v>97</v>
      </c>
      <c r="U66" s="1">
        <v>50</v>
      </c>
      <c r="V66" s="1">
        <f t="shared" si="2"/>
        <v>2289</v>
      </c>
      <c r="W66" s="2">
        <f t="shared" si="3"/>
        <v>0.2562366357804704</v>
      </c>
      <c r="X66" s="2">
        <f t="shared" si="4"/>
        <v>0.32575999999999999</v>
      </c>
      <c r="Y66" s="2">
        <f t="shared" si="5"/>
        <v>0.40787598004276548</v>
      </c>
      <c r="Z66" s="2">
        <f t="shared" si="6"/>
        <v>0.73363598004276542</v>
      </c>
      <c r="AA66" s="2">
        <f t="shared" ref="AA66:AA97" si="12">((M66-N66)+P66+G66+H66+I66+J66)/(D66+M66-N66+P66+Q66)</f>
        <v>0.32010325911584381</v>
      </c>
      <c r="AB66" s="2">
        <f>VLOOKUP($A66,Constants!$A$2:$AI$6,23,FALSE)</f>
        <v>0.31597191750767878</v>
      </c>
      <c r="AC66" s="2">
        <f>VLOOKUP($A66,Constants!$A$2:$AI$6,24,FALSE)</f>
        <v>1.264161343392616</v>
      </c>
      <c r="AD66" s="2">
        <f>VLOOKUP($A66,Constants!$A$2:$AI$6,25,FALSE)</f>
        <v>0.69439627576010876</v>
      </c>
      <c r="AE66" s="2">
        <f>VLOOKUP($A66,Constants!$A$2:$AI$6,26,FALSE)</f>
        <v>0.72600030934492421</v>
      </c>
      <c r="AF66" s="2">
        <f>VLOOKUP($A66,Constants!$A$2:$AI$6,27,FALSE)</f>
        <v>0.89034128398596424</v>
      </c>
      <c r="AG66" s="2">
        <f>VLOOKUP($A66,Constants!$A$2:$AI$6,28,FALSE)</f>
        <v>1.2695896870037491</v>
      </c>
      <c r="AH66" s="2">
        <f>VLOOKUP($A66,Constants!$A$2:$AI$6,29,FALSE)</f>
        <v>1.6109132497197556</v>
      </c>
      <c r="AI66" s="2">
        <f>VLOOKUP($A66,Constants!$A$2:$AI$6,30,FALSE)</f>
        <v>2.0857977982573415</v>
      </c>
      <c r="AJ66" s="2">
        <f>VLOOKUP($A66,Constants!$A$2:$AI$6,31,FALSE)</f>
        <v>0.11232691840535507</v>
      </c>
      <c r="AK66" s="2">
        <f>VLOOKUP($A66,Constants!$A$2:$AI$6,32,FALSE)</f>
        <v>1.2114736472894483</v>
      </c>
      <c r="AL66" s="2">
        <f>VLOOKUP($A66,Constants!$A$2:$AI$6,33,FALSE)</f>
        <v>2.1108188330408901</v>
      </c>
      <c r="AM66" s="2">
        <f>VLOOKUP($A66,Constants!$A$2:$AI$6,34,FALSE)</f>
        <v>0.32628272411395753</v>
      </c>
      <c r="AN66" s="2">
        <f>VLOOKUP($A66,Constants!$A$2:$AI$6,35,FALSE)</f>
        <v>1.1673247856953355</v>
      </c>
      <c r="AO66" s="5">
        <f t="shared" ref="AO66:AO97" si="13">IF(OR(AA66="",AB66="",AC66=0,AC66=0,AJ66=""),"",E66*(((AA66-AB66)/AC66+AJ66)))</f>
        <v>731.6005506813068</v>
      </c>
      <c r="AP66" s="5">
        <f t="shared" si="7"/>
        <v>731.57862177703555</v>
      </c>
      <c r="AQ66" s="4">
        <f t="shared" si="8"/>
        <v>11.556255670363665</v>
      </c>
      <c r="AR66" s="4">
        <f t="shared" si="9"/>
        <v>11.705828944575373</v>
      </c>
    </row>
    <row r="67" spans="1:44" x14ac:dyDescent="0.4">
      <c r="A67" s="1">
        <v>2012</v>
      </c>
      <c r="B67" s="1" t="s">
        <v>31</v>
      </c>
      <c r="C67" s="1">
        <v>1801</v>
      </c>
      <c r="D67" s="1">
        <v>5518</v>
      </c>
      <c r="E67" s="1">
        <v>6111</v>
      </c>
      <c r="F67" s="1">
        <v>1409</v>
      </c>
      <c r="G67" s="1">
        <v>941</v>
      </c>
      <c r="H67" s="1">
        <v>228</v>
      </c>
      <c r="I67" s="1">
        <v>29</v>
      </c>
      <c r="J67" s="1">
        <v>211</v>
      </c>
      <c r="K67" s="1">
        <v>748</v>
      </c>
      <c r="L67" s="1">
        <v>726</v>
      </c>
      <c r="M67" s="1">
        <v>461</v>
      </c>
      <c r="N67" s="1">
        <v>24</v>
      </c>
      <c r="O67" s="1">
        <v>1203</v>
      </c>
      <c r="P67" s="1">
        <v>65</v>
      </c>
      <c r="Q67" s="1">
        <v>36</v>
      </c>
      <c r="R67" s="1">
        <v>31</v>
      </c>
      <c r="S67" s="1">
        <v>113</v>
      </c>
      <c r="T67" s="1">
        <v>109</v>
      </c>
      <c r="U67" s="1">
        <v>43</v>
      </c>
      <c r="V67" s="1">
        <f t="shared" ref="V67:V130" si="14">IF(OR(G67="",H67="",I67="",J67=""),"",(G67+H67*2+I67*3+J67*4))</f>
        <v>2328</v>
      </c>
      <c r="W67" s="2">
        <f t="shared" ref="W67:W130" si="15">IF(OR(D67="",D67=0,F67=""),"",(F67/D67))</f>
        <v>0.25534613990576294</v>
      </c>
      <c r="X67" s="2">
        <f t="shared" ref="X67:X130" si="16">IF(OR(D67="",D67=0,F67="",M67="",P67="",Q67="",(D67+M67+P67+Q67)=0),"",((F67+M67+P67)/(D67+M67+P67+Q67)))</f>
        <v>0.31825657894736842</v>
      </c>
      <c r="Y67" s="2">
        <f t="shared" ref="Y67:Y130" si="17">IF(OR(D67="",D67=0,V67=""),"",(V67/D67))</f>
        <v>0.42189198985139542</v>
      </c>
      <c r="Z67" s="2">
        <f t="shared" ref="Z67:Z130" si="18">IF(OR(X67="",Y67=""),"",(X67+Y67))</f>
        <v>0.7401485687987639</v>
      </c>
      <c r="AA67" s="2">
        <f t="shared" si="12"/>
        <v>0.31555482166446497</v>
      </c>
      <c r="AB67" s="2">
        <f>VLOOKUP($A67,Constants!$A$2:$AI$6,23,FALSE)</f>
        <v>0.31500038541586373</v>
      </c>
      <c r="AC67" s="2">
        <f>VLOOKUP($A67,Constants!$A$2:$AI$6,24,FALSE)</f>
        <v>1.2451903412633971</v>
      </c>
      <c r="AD67" s="2">
        <f>VLOOKUP($A67,Constants!$A$2:$AI$6,25,FALSE)</f>
        <v>0.69053384667460882</v>
      </c>
      <c r="AE67" s="2">
        <f>VLOOKUP($A67,Constants!$A$2:$AI$6,26,FALSE)</f>
        <v>0.72166360520619355</v>
      </c>
      <c r="AF67" s="2">
        <f>VLOOKUP($A67,Constants!$A$2:$AI$6,27,FALSE)</f>
        <v>0.88353834957043531</v>
      </c>
      <c r="AG67" s="2">
        <f>VLOOKUP($A67,Constants!$A$2:$AI$6,28,FALSE)</f>
        <v>1.2570954519494544</v>
      </c>
      <c r="AH67" s="2">
        <f>VLOOKUP($A67,Constants!$A$2:$AI$6,29,FALSE)</f>
        <v>1.5932968440905715</v>
      </c>
      <c r="AI67" s="2">
        <f>VLOOKUP($A67,Constants!$A$2:$AI$6,30,FALSE)</f>
        <v>2.0582668631846195</v>
      </c>
      <c r="AJ67" s="2">
        <f>VLOOKUP($A67,Constants!$A$2:$AI$6,31,FALSE)</f>
        <v>0.11411181513636191</v>
      </c>
      <c r="AK67" s="2">
        <f>VLOOKUP($A67,Constants!$A$2:$AI$6,32,FALSE)</f>
        <v>1.2242284962251651</v>
      </c>
      <c r="AL67" s="2">
        <f>VLOOKUP($A67,Constants!$A$2:$AI$6,33,FALSE)</f>
        <v>2.1013171726872297</v>
      </c>
      <c r="AM67" s="2">
        <f>VLOOKUP($A67,Constants!$A$2:$AI$6,34,FALSE)</f>
        <v>0.33107416930744227</v>
      </c>
      <c r="AN67" s="2">
        <f>VLOOKUP($A67,Constants!$A$2:$AI$6,35,FALSE)</f>
        <v>1.1701719346665544</v>
      </c>
      <c r="AO67" s="5">
        <f t="shared" si="13"/>
        <v>700.05829988632661</v>
      </c>
      <c r="AP67" s="5">
        <f t="shared" ref="AP67:AP130" si="19">IF(AA67="","",IF(AA67&lt;=AB67,E67*(EXP(AK67*AA67^AL67)-1),E67*(2-EXP(AM67*(AI67-AA67)^AN67))))</f>
        <v>700.05790507258132</v>
      </c>
      <c r="AQ67" s="4">
        <f t="shared" ref="AQ67:AQ130" si="20">(K67-AO67)^2</f>
        <v>2298.4066097893915</v>
      </c>
      <c r="AR67" s="4">
        <f t="shared" ref="AR67:AR130" si="21">(K67-AP67)^2</f>
        <v>2298.444466029624</v>
      </c>
    </row>
    <row r="68" spans="1:44" x14ac:dyDescent="0.4">
      <c r="A68" s="1">
        <v>2012</v>
      </c>
      <c r="B68" s="1" t="s">
        <v>37</v>
      </c>
      <c r="C68" s="1">
        <v>1917</v>
      </c>
      <c r="D68" s="1">
        <v>5544</v>
      </c>
      <c r="E68" s="1">
        <v>6172</v>
      </c>
      <c r="F68" s="1">
        <v>1414</v>
      </c>
      <c r="G68" s="1">
        <v>957</v>
      </c>
      <c r="H68" s="1">
        <v>271</v>
      </c>
      <c r="I68" s="1">
        <v>28</v>
      </c>
      <c r="J68" s="1">
        <v>158</v>
      </c>
      <c r="K68" s="1">
        <v>684</v>
      </c>
      <c r="L68" s="1">
        <v>659</v>
      </c>
      <c r="M68" s="1">
        <v>454</v>
      </c>
      <c r="N68" s="1">
        <v>41</v>
      </c>
      <c r="O68" s="1">
        <v>1094</v>
      </c>
      <c r="P68" s="1">
        <v>63</v>
      </c>
      <c r="Q68" s="1">
        <v>39</v>
      </c>
      <c r="R68" s="1">
        <v>72</v>
      </c>
      <c r="S68" s="1">
        <v>115</v>
      </c>
      <c r="T68" s="1">
        <v>116</v>
      </c>
      <c r="U68" s="1">
        <v>23</v>
      </c>
      <c r="V68" s="1">
        <f t="shared" si="14"/>
        <v>2215</v>
      </c>
      <c r="W68" s="2">
        <f t="shared" si="15"/>
        <v>0.25505050505050503</v>
      </c>
      <c r="X68" s="2">
        <f t="shared" si="16"/>
        <v>0.31655737704918036</v>
      </c>
      <c r="Y68" s="2">
        <f t="shared" si="17"/>
        <v>0.39953102453102451</v>
      </c>
      <c r="Z68" s="2">
        <f t="shared" si="18"/>
        <v>0.71608840158020493</v>
      </c>
      <c r="AA68" s="2">
        <f t="shared" si="12"/>
        <v>0.31193266215547122</v>
      </c>
      <c r="AB68" s="2">
        <f>VLOOKUP($A68,Constants!$A$2:$AI$6,23,FALSE)</f>
        <v>0.31500038541586373</v>
      </c>
      <c r="AC68" s="2">
        <f>VLOOKUP($A68,Constants!$A$2:$AI$6,24,FALSE)</f>
        <v>1.2451903412633971</v>
      </c>
      <c r="AD68" s="2">
        <f>VLOOKUP($A68,Constants!$A$2:$AI$6,25,FALSE)</f>
        <v>0.69053384667460882</v>
      </c>
      <c r="AE68" s="2">
        <f>VLOOKUP($A68,Constants!$A$2:$AI$6,26,FALSE)</f>
        <v>0.72166360520619355</v>
      </c>
      <c r="AF68" s="2">
        <f>VLOOKUP($A68,Constants!$A$2:$AI$6,27,FALSE)</f>
        <v>0.88353834957043531</v>
      </c>
      <c r="AG68" s="2">
        <f>VLOOKUP($A68,Constants!$A$2:$AI$6,28,FALSE)</f>
        <v>1.2570954519494544</v>
      </c>
      <c r="AH68" s="2">
        <f>VLOOKUP($A68,Constants!$A$2:$AI$6,29,FALSE)</f>
        <v>1.5932968440905715</v>
      </c>
      <c r="AI68" s="2">
        <f>VLOOKUP($A68,Constants!$A$2:$AI$6,30,FALSE)</f>
        <v>2.0582668631846195</v>
      </c>
      <c r="AJ68" s="2">
        <f>VLOOKUP($A68,Constants!$A$2:$AI$6,31,FALSE)</f>
        <v>0.11411181513636191</v>
      </c>
      <c r="AK68" s="2">
        <f>VLOOKUP($A68,Constants!$A$2:$AI$6,32,FALSE)</f>
        <v>1.2242284962251651</v>
      </c>
      <c r="AL68" s="2">
        <f>VLOOKUP($A68,Constants!$A$2:$AI$6,33,FALSE)</f>
        <v>2.1013171726872297</v>
      </c>
      <c r="AM68" s="2">
        <f>VLOOKUP($A68,Constants!$A$2:$AI$6,34,FALSE)</f>
        <v>0.33107416930744227</v>
      </c>
      <c r="AN68" s="2">
        <f>VLOOKUP($A68,Constants!$A$2:$AI$6,35,FALSE)</f>
        <v>1.1701719346665544</v>
      </c>
      <c r="AO68" s="5">
        <f t="shared" si="13"/>
        <v>689.09242527751076</v>
      </c>
      <c r="AP68" s="5">
        <f t="shared" si="19"/>
        <v>689.19056311478187</v>
      </c>
      <c r="AQ68" s="4">
        <f t="shared" si="20"/>
        <v>25.932795207030502</v>
      </c>
      <c r="AR68" s="4">
        <f t="shared" si="21"/>
        <v>26.941945448534035</v>
      </c>
    </row>
    <row r="69" spans="1:44" x14ac:dyDescent="0.4">
      <c r="A69" s="1">
        <v>2014</v>
      </c>
      <c r="B69" s="1" t="s">
        <v>30</v>
      </c>
      <c r="C69" s="1">
        <v>2140</v>
      </c>
      <c r="D69" s="1">
        <v>5523</v>
      </c>
      <c r="E69" s="1">
        <v>6087</v>
      </c>
      <c r="F69" s="1">
        <v>1407</v>
      </c>
      <c r="G69" s="1">
        <v>976</v>
      </c>
      <c r="H69" s="1">
        <v>257</v>
      </c>
      <c r="I69" s="1">
        <v>42</v>
      </c>
      <c r="J69" s="1">
        <v>132</v>
      </c>
      <c r="K69" s="1">
        <v>665</v>
      </c>
      <c r="L69" s="1">
        <v>636</v>
      </c>
      <c r="M69" s="1">
        <v>427</v>
      </c>
      <c r="N69" s="1">
        <v>37</v>
      </c>
      <c r="O69" s="1">
        <v>1245</v>
      </c>
      <c r="P69" s="1">
        <v>43</v>
      </c>
      <c r="Q69" s="1">
        <v>49</v>
      </c>
      <c r="R69" s="1">
        <v>45</v>
      </c>
      <c r="S69" s="1">
        <v>113</v>
      </c>
      <c r="T69" s="1">
        <v>56</v>
      </c>
      <c r="U69" s="1">
        <v>27</v>
      </c>
      <c r="V69" s="1">
        <f t="shared" si="14"/>
        <v>2144</v>
      </c>
      <c r="W69" s="2">
        <f t="shared" si="15"/>
        <v>0.25475285171102663</v>
      </c>
      <c r="X69" s="2">
        <f t="shared" si="16"/>
        <v>0.31065872227739161</v>
      </c>
      <c r="Y69" s="2">
        <f t="shared" si="17"/>
        <v>0.38819482165489771</v>
      </c>
      <c r="Z69" s="2">
        <f t="shared" si="18"/>
        <v>0.69885354393228938</v>
      </c>
      <c r="AA69" s="2">
        <f t="shared" si="12"/>
        <v>0.30641132389675269</v>
      </c>
      <c r="AB69" s="2">
        <f>VLOOKUP($A69,Constants!$A$2:$AI$6,23,FALSE)</f>
        <v>0.3099515365128318</v>
      </c>
      <c r="AC69" s="2">
        <f>VLOOKUP($A69,Constants!$A$2:$AI$6,24,FALSE)</f>
        <v>1.3038455044940069</v>
      </c>
      <c r="AD69" s="2">
        <f>VLOOKUP($A69,Constants!$A$2:$AI$6,25,FALSE)</f>
        <v>0.68941052846333761</v>
      </c>
      <c r="AE69" s="2">
        <f>VLOOKUP($A69,Constants!$A$2:$AI$6,26,FALSE)</f>
        <v>0.72200666607568775</v>
      </c>
      <c r="AF69" s="2">
        <f>VLOOKUP($A69,Constants!$A$2:$AI$6,27,FALSE)</f>
        <v>0.8915065816599087</v>
      </c>
      <c r="AG69" s="2">
        <f>VLOOKUP($A69,Constants!$A$2:$AI$6,28,FALSE)</f>
        <v>1.2826602330081107</v>
      </c>
      <c r="AH69" s="2">
        <f>VLOOKUP($A69,Constants!$A$2:$AI$6,29,FALSE)</f>
        <v>1.6346985192214927</v>
      </c>
      <c r="AI69" s="2">
        <f>VLOOKUP($A69,Constants!$A$2:$AI$6,30,FALSE)</f>
        <v>2.1353352428044414</v>
      </c>
      <c r="AJ69" s="2">
        <f>VLOOKUP($A69,Constants!$A$2:$AI$6,31,FALSE)</f>
        <v>0.10743878039232743</v>
      </c>
      <c r="AK69" s="2">
        <f>VLOOKUP($A69,Constants!$A$2:$AI$6,32,FALSE)</f>
        <v>1.1991075934703359</v>
      </c>
      <c r="AL69" s="2">
        <f>VLOOKUP($A69,Constants!$A$2:$AI$6,33,FALSE)</f>
        <v>2.1034643740319066</v>
      </c>
      <c r="AM69" s="2">
        <f>VLOOKUP($A69,Constants!$A$2:$AI$6,34,FALSE)</f>
        <v>0.31747544223246543</v>
      </c>
      <c r="AN69" s="2">
        <f>VLOOKUP($A69,Constants!$A$2:$AI$6,35,FALSE)</f>
        <v>1.1595897155302428</v>
      </c>
      <c r="AO69" s="5">
        <f t="shared" si="13"/>
        <v>637.45238108344074</v>
      </c>
      <c r="AP69" s="5">
        <f t="shared" si="19"/>
        <v>637.5764828808226</v>
      </c>
      <c r="AQ69" s="4">
        <f t="shared" si="20"/>
        <v>758.87130797197347</v>
      </c>
      <c r="AR69" s="4">
        <f t="shared" si="21"/>
        <v>752.04929118581617</v>
      </c>
    </row>
    <row r="70" spans="1:44" x14ac:dyDescent="0.4">
      <c r="A70" s="1">
        <v>2013</v>
      </c>
      <c r="B70" s="1" t="s">
        <v>47</v>
      </c>
      <c r="C70" s="1">
        <v>1793</v>
      </c>
      <c r="D70" s="1">
        <v>5465</v>
      </c>
      <c r="E70" s="1">
        <v>6165</v>
      </c>
      <c r="F70" s="1">
        <v>1391</v>
      </c>
      <c r="G70" s="1">
        <v>907</v>
      </c>
      <c r="H70" s="1">
        <v>290</v>
      </c>
      <c r="I70" s="1">
        <v>23</v>
      </c>
      <c r="J70" s="1">
        <v>171</v>
      </c>
      <c r="K70" s="1">
        <v>745</v>
      </c>
      <c r="L70" s="1">
        <v>711</v>
      </c>
      <c r="M70" s="1">
        <v>562</v>
      </c>
      <c r="N70" s="1">
        <v>19</v>
      </c>
      <c r="O70" s="1">
        <v>1283</v>
      </c>
      <c r="P70" s="1">
        <v>51</v>
      </c>
      <c r="Q70" s="1">
        <v>56</v>
      </c>
      <c r="R70" s="1">
        <v>31</v>
      </c>
      <c r="S70" s="1">
        <v>106</v>
      </c>
      <c r="T70" s="1">
        <v>117</v>
      </c>
      <c r="U70" s="1">
        <v>36</v>
      </c>
      <c r="V70" s="1">
        <f t="shared" si="14"/>
        <v>2240</v>
      </c>
      <c r="W70" s="2">
        <f t="shared" si="15"/>
        <v>0.2545288197621226</v>
      </c>
      <c r="X70" s="2">
        <f t="shared" si="16"/>
        <v>0.32670361917182916</v>
      </c>
      <c r="Y70" s="2">
        <f t="shared" si="17"/>
        <v>0.40988106129917656</v>
      </c>
      <c r="Z70" s="2">
        <f t="shared" si="18"/>
        <v>0.73658468047100567</v>
      </c>
      <c r="AA70" s="2">
        <f t="shared" si="12"/>
        <v>0.32461161079313167</v>
      </c>
      <c r="AB70" s="2">
        <f>VLOOKUP($A70,Constants!$A$2:$AI$6,23,FALSE)</f>
        <v>0.31379523916534663</v>
      </c>
      <c r="AC70" s="2">
        <f>VLOOKUP($A70,Constants!$A$2:$AI$6,24,FALSE)</f>
        <v>1.276807374556703</v>
      </c>
      <c r="AD70" s="2">
        <f>VLOOKUP($A70,Constants!$A$2:$AI$6,25,FALSE)</f>
        <v>0.69002638226032553</v>
      </c>
      <c r="AE70" s="2">
        <f>VLOOKUP($A70,Constants!$A$2:$AI$6,26,FALSE)</f>
        <v>0.72194656662424317</v>
      </c>
      <c r="AF70" s="2">
        <f>VLOOKUP($A70,Constants!$A$2:$AI$6,27,FALSE)</f>
        <v>0.88793152531661457</v>
      </c>
      <c r="AG70" s="2">
        <f>VLOOKUP($A70,Constants!$A$2:$AI$6,28,FALSE)</f>
        <v>1.2709737376836254</v>
      </c>
      <c r="AH70" s="2">
        <f>VLOOKUP($A70,Constants!$A$2:$AI$6,29,FALSE)</f>
        <v>1.6157117288139353</v>
      </c>
      <c r="AI70" s="2">
        <f>VLOOKUP($A70,Constants!$A$2:$AI$6,30,FALSE)</f>
        <v>2.1013255635447305</v>
      </c>
      <c r="AJ70" s="2">
        <f>VLOOKUP($A70,Constants!$A$2:$AI$6,31,FALSE)</f>
        <v>0.10956169911236362</v>
      </c>
      <c r="AK70" s="2">
        <f>VLOOKUP($A70,Constants!$A$2:$AI$6,32,FALSE)</f>
        <v>1.2282412528481768</v>
      </c>
      <c r="AL70" s="2">
        <f>VLOOKUP($A70,Constants!$A$2:$AI$6,33,FALSE)</f>
        <v>2.130502526736918</v>
      </c>
      <c r="AM70" s="2">
        <f>VLOOKUP($A70,Constants!$A$2:$AI$6,34,FALSE)</f>
        <v>0.32408126522478498</v>
      </c>
      <c r="AN70" s="2">
        <f>VLOOKUP($A70,Constants!$A$2:$AI$6,35,FALSE)</f>
        <v>1.1629379282817152</v>
      </c>
      <c r="AO70" s="5">
        <f t="shared" si="13"/>
        <v>727.67417980485891</v>
      </c>
      <c r="AP70" s="5">
        <f t="shared" si="19"/>
        <v>727.53166200735529</v>
      </c>
      <c r="AQ70" s="4">
        <f t="shared" si="20"/>
        <v>300.18404543435889</v>
      </c>
      <c r="AR70" s="4">
        <f t="shared" si="21"/>
        <v>305.1428322252745</v>
      </c>
    </row>
    <row r="71" spans="1:44" x14ac:dyDescent="0.4">
      <c r="A71" s="1">
        <v>2013</v>
      </c>
      <c r="B71" s="1" t="s">
        <v>46</v>
      </c>
      <c r="C71" s="1">
        <v>1923</v>
      </c>
      <c r="D71" s="1">
        <v>5521</v>
      </c>
      <c r="E71" s="1">
        <v>6209</v>
      </c>
      <c r="F71" s="1">
        <v>1403</v>
      </c>
      <c r="G71" s="1">
        <v>891</v>
      </c>
      <c r="H71" s="1">
        <v>301</v>
      </c>
      <c r="I71" s="1">
        <v>25</v>
      </c>
      <c r="J71" s="1">
        <v>186</v>
      </c>
      <c r="K71" s="1">
        <v>767</v>
      </c>
      <c r="L71" s="1">
        <v>725</v>
      </c>
      <c r="M71" s="1">
        <v>573</v>
      </c>
      <c r="N71" s="1">
        <v>29</v>
      </c>
      <c r="O71" s="1">
        <v>1178</v>
      </c>
      <c r="P71" s="1">
        <v>45</v>
      </c>
      <c r="Q71" s="1">
        <v>49</v>
      </c>
      <c r="R71" s="1">
        <v>21</v>
      </c>
      <c r="S71" s="1">
        <v>108</v>
      </c>
      <c r="T71" s="1">
        <v>74</v>
      </c>
      <c r="U71" s="1">
        <v>28</v>
      </c>
      <c r="V71" s="1">
        <f t="shared" si="14"/>
        <v>2312</v>
      </c>
      <c r="W71" s="2">
        <f t="shared" si="15"/>
        <v>0.25412063032059412</v>
      </c>
      <c r="X71" s="2">
        <f t="shared" si="16"/>
        <v>0.32659987071751778</v>
      </c>
      <c r="Y71" s="2">
        <f t="shared" si="17"/>
        <v>0.41876471653685926</v>
      </c>
      <c r="Z71" s="2">
        <f t="shared" si="18"/>
        <v>0.74536458725437704</v>
      </c>
      <c r="AA71" s="2">
        <f t="shared" si="12"/>
        <v>0.3234291281052119</v>
      </c>
      <c r="AB71" s="2">
        <f>VLOOKUP($A71,Constants!$A$2:$AI$6,23,FALSE)</f>
        <v>0.31379523916534663</v>
      </c>
      <c r="AC71" s="2">
        <f>VLOOKUP($A71,Constants!$A$2:$AI$6,24,FALSE)</f>
        <v>1.276807374556703</v>
      </c>
      <c r="AD71" s="2">
        <f>VLOOKUP($A71,Constants!$A$2:$AI$6,25,FALSE)</f>
        <v>0.69002638226032553</v>
      </c>
      <c r="AE71" s="2">
        <f>VLOOKUP($A71,Constants!$A$2:$AI$6,26,FALSE)</f>
        <v>0.72194656662424317</v>
      </c>
      <c r="AF71" s="2">
        <f>VLOOKUP($A71,Constants!$A$2:$AI$6,27,FALSE)</f>
        <v>0.88793152531661457</v>
      </c>
      <c r="AG71" s="2">
        <f>VLOOKUP($A71,Constants!$A$2:$AI$6,28,FALSE)</f>
        <v>1.2709737376836254</v>
      </c>
      <c r="AH71" s="2">
        <f>VLOOKUP($A71,Constants!$A$2:$AI$6,29,FALSE)</f>
        <v>1.6157117288139353</v>
      </c>
      <c r="AI71" s="2">
        <f>VLOOKUP($A71,Constants!$A$2:$AI$6,30,FALSE)</f>
        <v>2.1013255635447305</v>
      </c>
      <c r="AJ71" s="2">
        <f>VLOOKUP($A71,Constants!$A$2:$AI$6,31,FALSE)</f>
        <v>0.10956169911236362</v>
      </c>
      <c r="AK71" s="2">
        <f>VLOOKUP($A71,Constants!$A$2:$AI$6,32,FALSE)</f>
        <v>1.2282412528481768</v>
      </c>
      <c r="AL71" s="2">
        <f>VLOOKUP($A71,Constants!$A$2:$AI$6,33,FALSE)</f>
        <v>2.130502526736918</v>
      </c>
      <c r="AM71" s="2">
        <f>VLOOKUP($A71,Constants!$A$2:$AI$6,34,FALSE)</f>
        <v>0.32408126522478498</v>
      </c>
      <c r="AN71" s="2">
        <f>VLOOKUP($A71,Constants!$A$2:$AI$6,35,FALSE)</f>
        <v>1.1629379282817152</v>
      </c>
      <c r="AO71" s="5">
        <f t="shared" si="13"/>
        <v>727.11732955913533</v>
      </c>
      <c r="AP71" s="5">
        <f t="shared" si="19"/>
        <v>727.00344111196318</v>
      </c>
      <c r="AQ71" s="4">
        <f t="shared" si="20"/>
        <v>1590.6274014946207</v>
      </c>
      <c r="AR71" s="4">
        <f t="shared" si="21"/>
        <v>1599.7247228841968</v>
      </c>
    </row>
    <row r="72" spans="1:44" x14ac:dyDescent="0.4">
      <c r="A72" s="1">
        <v>2010</v>
      </c>
      <c r="B72" s="1" t="s">
        <v>48</v>
      </c>
      <c r="C72" s="1">
        <v>2035</v>
      </c>
      <c r="D72" s="1">
        <v>5531</v>
      </c>
      <c r="E72" s="1">
        <v>6194</v>
      </c>
      <c r="F72" s="1">
        <v>1403</v>
      </c>
      <c r="G72" s="1">
        <v>920</v>
      </c>
      <c r="H72" s="1">
        <v>294</v>
      </c>
      <c r="I72" s="1">
        <v>37</v>
      </c>
      <c r="J72" s="1">
        <v>152</v>
      </c>
      <c r="K72" s="1">
        <v>719</v>
      </c>
      <c r="L72" s="1">
        <v>686</v>
      </c>
      <c r="M72" s="1">
        <v>514</v>
      </c>
      <c r="N72" s="1">
        <v>42</v>
      </c>
      <c r="O72" s="1">
        <v>1375</v>
      </c>
      <c r="P72" s="1">
        <v>55</v>
      </c>
      <c r="Q72" s="1">
        <v>43</v>
      </c>
      <c r="R72" s="1">
        <v>51</v>
      </c>
      <c r="S72" s="1">
        <v>108</v>
      </c>
      <c r="T72" s="1">
        <v>92</v>
      </c>
      <c r="U72" s="1">
        <v>26</v>
      </c>
      <c r="V72" s="1">
        <f t="shared" si="14"/>
        <v>2227</v>
      </c>
      <c r="W72" s="2">
        <f t="shared" si="15"/>
        <v>0.25366118242632435</v>
      </c>
      <c r="X72" s="2">
        <f t="shared" si="16"/>
        <v>0.32101579033045741</v>
      </c>
      <c r="Y72" s="2">
        <f t="shared" si="17"/>
        <v>0.40263966732959683</v>
      </c>
      <c r="Z72" s="2">
        <f t="shared" si="18"/>
        <v>0.72365545766005424</v>
      </c>
      <c r="AA72" s="2">
        <f t="shared" si="12"/>
        <v>0.31634158334699231</v>
      </c>
      <c r="AB72" s="2">
        <f>VLOOKUP($A72,Constants!$A$2:$AI$6,23,FALSE)</f>
        <v>0.32098596558422016</v>
      </c>
      <c r="AC72" s="2">
        <f>VLOOKUP($A72,Constants!$A$2:$AI$6,24,FALSE)</f>
        <v>1.2506962281491565</v>
      </c>
      <c r="AD72" s="2">
        <f>VLOOKUP($A72,Constants!$A$2:$AI$6,25,FALSE)</f>
        <v>0.70121471642379218</v>
      </c>
      <c r="AE72" s="2">
        <f>VLOOKUP($A72,Constants!$A$2:$AI$6,26,FALSE)</f>
        <v>0.73248212212752117</v>
      </c>
      <c r="AF72" s="2">
        <f>VLOOKUP($A72,Constants!$A$2:$AI$6,27,FALSE)</f>
        <v>0.89507263178691154</v>
      </c>
      <c r="AG72" s="2">
        <f>VLOOKUP($A72,Constants!$A$2:$AI$6,28,FALSE)</f>
        <v>1.2702815002316585</v>
      </c>
      <c r="AH72" s="2">
        <f>VLOOKUP($A72,Constants!$A$2:$AI$6,29,FALSE)</f>
        <v>1.6079694818319308</v>
      </c>
      <c r="AI72" s="2">
        <f>VLOOKUP($A72,Constants!$A$2:$AI$6,30,FALSE)</f>
        <v>2.071960684993039</v>
      </c>
      <c r="AJ72" s="2">
        <f>VLOOKUP($A72,Constants!$A$2:$AI$6,31,FALSE)</f>
        <v>0.11483511449558886</v>
      </c>
      <c r="AK72" s="2">
        <f>VLOOKUP($A72,Constants!$A$2:$AI$6,32,FALSE)</f>
        <v>1.2060869949739947</v>
      </c>
      <c r="AL72" s="2">
        <f>VLOOKUP($A72,Constants!$A$2:$AI$6,33,FALSE)</f>
        <v>2.1177173430342862</v>
      </c>
      <c r="AM72" s="2">
        <f>VLOOKUP($A72,Constants!$A$2:$AI$6,34,FALSE)</f>
        <v>0.32895683426004935</v>
      </c>
      <c r="AN72" s="2">
        <f>VLOOKUP($A72,Constants!$A$2:$AI$6,35,FALSE)</f>
        <v>1.1713291809097841</v>
      </c>
      <c r="AO72" s="5">
        <f t="shared" si="13"/>
        <v>688.28766749634337</v>
      </c>
      <c r="AP72" s="5">
        <f t="shared" si="19"/>
        <v>688.51120152461363</v>
      </c>
      <c r="AQ72" s="4">
        <f t="shared" si="20"/>
        <v>943.24736781516322</v>
      </c>
      <c r="AR72" s="4">
        <f t="shared" si="21"/>
        <v>929.56683247272258</v>
      </c>
    </row>
    <row r="73" spans="1:44" x14ac:dyDescent="0.4">
      <c r="A73" s="1">
        <v>2014</v>
      </c>
      <c r="B73" s="1" t="s">
        <v>28</v>
      </c>
      <c r="C73" s="1">
        <v>1785</v>
      </c>
      <c r="D73" s="1">
        <v>5567</v>
      </c>
      <c r="E73" s="1">
        <v>6233</v>
      </c>
      <c r="F73" s="1">
        <v>1412</v>
      </c>
      <c r="G73" s="1">
        <v>941</v>
      </c>
      <c r="H73" s="1">
        <v>316</v>
      </c>
      <c r="I73" s="1">
        <v>27</v>
      </c>
      <c r="J73" s="1">
        <v>128</v>
      </c>
      <c r="K73" s="1">
        <v>715</v>
      </c>
      <c r="L73" s="1">
        <v>675</v>
      </c>
      <c r="M73" s="1">
        <v>544</v>
      </c>
      <c r="N73" s="1">
        <v>29</v>
      </c>
      <c r="O73" s="1">
        <v>1329</v>
      </c>
      <c r="P73" s="1">
        <v>53</v>
      </c>
      <c r="Q73" s="1">
        <v>44</v>
      </c>
      <c r="R73" s="1">
        <v>25</v>
      </c>
      <c r="S73" s="1">
        <v>97</v>
      </c>
      <c r="T73" s="1">
        <v>99</v>
      </c>
      <c r="U73" s="1">
        <v>36</v>
      </c>
      <c r="V73" s="1">
        <f t="shared" si="14"/>
        <v>2166</v>
      </c>
      <c r="W73" s="2">
        <f t="shared" si="15"/>
        <v>0.25363750673612356</v>
      </c>
      <c r="X73" s="2">
        <f t="shared" si="16"/>
        <v>0.3236146907216495</v>
      </c>
      <c r="Y73" s="2">
        <f t="shared" si="17"/>
        <v>0.38907849829351537</v>
      </c>
      <c r="Z73" s="2">
        <f t="shared" si="18"/>
        <v>0.71269318901516487</v>
      </c>
      <c r="AA73" s="2">
        <f t="shared" si="12"/>
        <v>0.32044020067972162</v>
      </c>
      <c r="AB73" s="2">
        <f>VLOOKUP($A73,Constants!$A$2:$AI$6,23,FALSE)</f>
        <v>0.3099515365128318</v>
      </c>
      <c r="AC73" s="2">
        <f>VLOOKUP($A73,Constants!$A$2:$AI$6,24,FALSE)</f>
        <v>1.3038455044940069</v>
      </c>
      <c r="AD73" s="2">
        <f>VLOOKUP($A73,Constants!$A$2:$AI$6,25,FALSE)</f>
        <v>0.68941052846333761</v>
      </c>
      <c r="AE73" s="2">
        <f>VLOOKUP($A73,Constants!$A$2:$AI$6,26,FALSE)</f>
        <v>0.72200666607568775</v>
      </c>
      <c r="AF73" s="2">
        <f>VLOOKUP($A73,Constants!$A$2:$AI$6,27,FALSE)</f>
        <v>0.8915065816599087</v>
      </c>
      <c r="AG73" s="2">
        <f>VLOOKUP($A73,Constants!$A$2:$AI$6,28,FALSE)</f>
        <v>1.2826602330081107</v>
      </c>
      <c r="AH73" s="2">
        <f>VLOOKUP($A73,Constants!$A$2:$AI$6,29,FALSE)</f>
        <v>1.6346985192214927</v>
      </c>
      <c r="AI73" s="2">
        <f>VLOOKUP($A73,Constants!$A$2:$AI$6,30,FALSE)</f>
        <v>2.1353352428044414</v>
      </c>
      <c r="AJ73" s="2">
        <f>VLOOKUP($A73,Constants!$A$2:$AI$6,31,FALSE)</f>
        <v>0.10743878039232743</v>
      </c>
      <c r="AK73" s="2">
        <f>VLOOKUP($A73,Constants!$A$2:$AI$6,32,FALSE)</f>
        <v>1.1991075934703359</v>
      </c>
      <c r="AL73" s="2">
        <f>VLOOKUP($A73,Constants!$A$2:$AI$6,33,FALSE)</f>
        <v>2.1034643740319066</v>
      </c>
      <c r="AM73" s="2">
        <f>VLOOKUP($A73,Constants!$A$2:$AI$6,34,FALSE)</f>
        <v>0.31747544223246543</v>
      </c>
      <c r="AN73" s="2">
        <f>VLOOKUP($A73,Constants!$A$2:$AI$6,35,FALSE)</f>
        <v>1.1595897155302428</v>
      </c>
      <c r="AO73" s="5">
        <f t="shared" si="13"/>
        <v>719.80670827660413</v>
      </c>
      <c r="AP73" s="5">
        <f t="shared" si="19"/>
        <v>719.67736728840771</v>
      </c>
      <c r="AQ73" s="4">
        <f t="shared" si="20"/>
        <v>23.104444456374615</v>
      </c>
      <c r="AR73" s="4">
        <f t="shared" si="21"/>
        <v>21.877764750666483</v>
      </c>
    </row>
    <row r="74" spans="1:44" x14ac:dyDescent="0.4">
      <c r="A74" s="1">
        <v>2014</v>
      </c>
      <c r="B74" s="1" t="s">
        <v>36</v>
      </c>
      <c r="C74" s="1">
        <v>1913</v>
      </c>
      <c r="D74" s="1">
        <v>5542</v>
      </c>
      <c r="E74" s="1">
        <v>6216</v>
      </c>
      <c r="F74" s="1">
        <v>1403</v>
      </c>
      <c r="G74" s="1">
        <v>959</v>
      </c>
      <c r="H74" s="1">
        <v>265</v>
      </c>
      <c r="I74" s="1">
        <v>27</v>
      </c>
      <c r="J74" s="1">
        <v>152</v>
      </c>
      <c r="K74" s="1">
        <v>686</v>
      </c>
      <c r="L74" s="1">
        <v>635</v>
      </c>
      <c r="M74" s="1">
        <v>517</v>
      </c>
      <c r="N74" s="1">
        <v>29</v>
      </c>
      <c r="O74" s="1">
        <v>1304</v>
      </c>
      <c r="P74" s="1">
        <v>56</v>
      </c>
      <c r="Q74" s="1">
        <v>41</v>
      </c>
      <c r="R74" s="1">
        <v>60</v>
      </c>
      <c r="S74" s="1">
        <v>115</v>
      </c>
      <c r="T74" s="1">
        <v>101</v>
      </c>
      <c r="U74" s="1">
        <v>23</v>
      </c>
      <c r="V74" s="1">
        <f t="shared" si="14"/>
        <v>2178</v>
      </c>
      <c r="W74" s="2">
        <f t="shared" si="15"/>
        <v>0.25315770479971128</v>
      </c>
      <c r="X74" s="2">
        <f t="shared" si="16"/>
        <v>0.32098765432098764</v>
      </c>
      <c r="Y74" s="2">
        <f t="shared" si="17"/>
        <v>0.3929989173583544</v>
      </c>
      <c r="Z74" s="2">
        <f t="shared" si="18"/>
        <v>0.7139865716793421</v>
      </c>
      <c r="AA74" s="2">
        <f t="shared" si="12"/>
        <v>0.31777378815080792</v>
      </c>
      <c r="AB74" s="2">
        <f>VLOOKUP($A74,Constants!$A$2:$AI$6,23,FALSE)</f>
        <v>0.3099515365128318</v>
      </c>
      <c r="AC74" s="2">
        <f>VLOOKUP($A74,Constants!$A$2:$AI$6,24,FALSE)</f>
        <v>1.3038455044940069</v>
      </c>
      <c r="AD74" s="2">
        <f>VLOOKUP($A74,Constants!$A$2:$AI$6,25,FALSE)</f>
        <v>0.68941052846333761</v>
      </c>
      <c r="AE74" s="2">
        <f>VLOOKUP($A74,Constants!$A$2:$AI$6,26,FALSE)</f>
        <v>0.72200666607568775</v>
      </c>
      <c r="AF74" s="2">
        <f>VLOOKUP($A74,Constants!$A$2:$AI$6,27,FALSE)</f>
        <v>0.8915065816599087</v>
      </c>
      <c r="AG74" s="2">
        <f>VLOOKUP($A74,Constants!$A$2:$AI$6,28,FALSE)</f>
        <v>1.2826602330081107</v>
      </c>
      <c r="AH74" s="2">
        <f>VLOOKUP($A74,Constants!$A$2:$AI$6,29,FALSE)</f>
        <v>1.6346985192214927</v>
      </c>
      <c r="AI74" s="2">
        <f>VLOOKUP($A74,Constants!$A$2:$AI$6,30,FALSE)</f>
        <v>2.1353352428044414</v>
      </c>
      <c r="AJ74" s="2">
        <f>VLOOKUP($A74,Constants!$A$2:$AI$6,31,FALSE)</f>
        <v>0.10743878039232743</v>
      </c>
      <c r="AK74" s="2">
        <f>VLOOKUP($A74,Constants!$A$2:$AI$6,32,FALSE)</f>
        <v>1.1991075934703359</v>
      </c>
      <c r="AL74" s="2">
        <f>VLOOKUP($A74,Constants!$A$2:$AI$6,33,FALSE)</f>
        <v>2.1034643740319066</v>
      </c>
      <c r="AM74" s="2">
        <f>VLOOKUP($A74,Constants!$A$2:$AI$6,34,FALSE)</f>
        <v>0.31747544223246543</v>
      </c>
      <c r="AN74" s="2">
        <f>VLOOKUP($A74,Constants!$A$2:$AI$6,35,FALSE)</f>
        <v>1.1595897155302428</v>
      </c>
      <c r="AO74" s="5">
        <f t="shared" si="13"/>
        <v>705.13154299927419</v>
      </c>
      <c r="AP74" s="5">
        <f t="shared" si="19"/>
        <v>705.0597712662875</v>
      </c>
      <c r="AQ74" s="4">
        <f t="shared" si="20"/>
        <v>366.01593753307719</v>
      </c>
      <c r="AR74" s="4">
        <f t="shared" si="21"/>
        <v>363.27488072319852</v>
      </c>
    </row>
    <row r="75" spans="1:44" x14ac:dyDescent="0.4">
      <c r="A75" s="1">
        <v>2014</v>
      </c>
      <c r="B75" s="1" t="s">
        <v>47</v>
      </c>
      <c r="C75" s="1">
        <v>1860</v>
      </c>
      <c r="D75" s="1">
        <v>5575</v>
      </c>
      <c r="E75" s="1">
        <v>6222</v>
      </c>
      <c r="F75" s="1">
        <v>1411</v>
      </c>
      <c r="G75" s="1">
        <v>962</v>
      </c>
      <c r="H75" s="1">
        <v>284</v>
      </c>
      <c r="I75" s="1">
        <v>23</v>
      </c>
      <c r="J75" s="1">
        <v>142</v>
      </c>
      <c r="K75" s="1">
        <v>669</v>
      </c>
      <c r="L75" s="1">
        <v>644</v>
      </c>
      <c r="M75" s="1">
        <v>504</v>
      </c>
      <c r="N75" s="1">
        <v>24</v>
      </c>
      <c r="O75" s="1">
        <v>1189</v>
      </c>
      <c r="P75" s="1">
        <v>42</v>
      </c>
      <c r="Q75" s="1">
        <v>49</v>
      </c>
      <c r="R75" s="1">
        <v>51</v>
      </c>
      <c r="S75" s="1">
        <v>126</v>
      </c>
      <c r="T75" s="1">
        <v>104</v>
      </c>
      <c r="U75" s="1">
        <v>27</v>
      </c>
      <c r="V75" s="1">
        <f t="shared" si="14"/>
        <v>2167</v>
      </c>
      <c r="W75" s="2">
        <f t="shared" si="15"/>
        <v>0.25309417040358745</v>
      </c>
      <c r="X75" s="2">
        <f t="shared" si="16"/>
        <v>0.31717990275526742</v>
      </c>
      <c r="Y75" s="2">
        <f t="shared" si="17"/>
        <v>0.38869955156950675</v>
      </c>
      <c r="Z75" s="2">
        <f t="shared" si="18"/>
        <v>0.70587945432477417</v>
      </c>
      <c r="AA75" s="2">
        <f t="shared" si="12"/>
        <v>0.31451350471851613</v>
      </c>
      <c r="AB75" s="2">
        <f>VLOOKUP($A75,Constants!$A$2:$AI$6,23,FALSE)</f>
        <v>0.3099515365128318</v>
      </c>
      <c r="AC75" s="2">
        <f>VLOOKUP($A75,Constants!$A$2:$AI$6,24,FALSE)</f>
        <v>1.3038455044940069</v>
      </c>
      <c r="AD75" s="2">
        <f>VLOOKUP($A75,Constants!$A$2:$AI$6,25,FALSE)</f>
        <v>0.68941052846333761</v>
      </c>
      <c r="AE75" s="2">
        <f>VLOOKUP($A75,Constants!$A$2:$AI$6,26,FALSE)</f>
        <v>0.72200666607568775</v>
      </c>
      <c r="AF75" s="2">
        <f>VLOOKUP($A75,Constants!$A$2:$AI$6,27,FALSE)</f>
        <v>0.8915065816599087</v>
      </c>
      <c r="AG75" s="2">
        <f>VLOOKUP($A75,Constants!$A$2:$AI$6,28,FALSE)</f>
        <v>1.2826602330081107</v>
      </c>
      <c r="AH75" s="2">
        <f>VLOOKUP($A75,Constants!$A$2:$AI$6,29,FALSE)</f>
        <v>1.6346985192214927</v>
      </c>
      <c r="AI75" s="2">
        <f>VLOOKUP($A75,Constants!$A$2:$AI$6,30,FALSE)</f>
        <v>2.1353352428044414</v>
      </c>
      <c r="AJ75" s="2">
        <f>VLOOKUP($A75,Constants!$A$2:$AI$6,31,FALSE)</f>
        <v>0.10743878039232743</v>
      </c>
      <c r="AK75" s="2">
        <f>VLOOKUP($A75,Constants!$A$2:$AI$6,32,FALSE)</f>
        <v>1.1991075934703359</v>
      </c>
      <c r="AL75" s="2">
        <f>VLOOKUP($A75,Constants!$A$2:$AI$6,33,FALSE)</f>
        <v>2.1034643740319066</v>
      </c>
      <c r="AM75" s="2">
        <f>VLOOKUP($A75,Constants!$A$2:$AI$6,34,FALSE)</f>
        <v>0.31747544223246543</v>
      </c>
      <c r="AN75" s="2">
        <f>VLOOKUP($A75,Constants!$A$2:$AI$6,35,FALSE)</f>
        <v>1.1595897155302428</v>
      </c>
      <c r="AO75" s="5">
        <f t="shared" si="13"/>
        <v>690.25397620620345</v>
      </c>
      <c r="AP75" s="5">
        <f t="shared" si="19"/>
        <v>690.2295287446459</v>
      </c>
      <c r="AQ75" s="4">
        <f t="shared" si="20"/>
        <v>451.73150457386225</v>
      </c>
      <c r="AR75" s="4">
        <f t="shared" si="21"/>
        <v>450.69289071974669</v>
      </c>
    </row>
    <row r="76" spans="1:44" x14ac:dyDescent="0.4">
      <c r="A76" s="1">
        <v>2011</v>
      </c>
      <c r="B76" s="1" t="s">
        <v>26</v>
      </c>
      <c r="C76" s="1">
        <v>1794</v>
      </c>
      <c r="D76" s="1">
        <v>5513</v>
      </c>
      <c r="E76" s="1">
        <v>6088</v>
      </c>
      <c r="F76" s="1">
        <v>1394</v>
      </c>
      <c r="G76" s="1">
        <v>916</v>
      </c>
      <c r="H76" s="1">
        <v>289</v>
      </c>
      <c r="I76" s="1">
        <v>34</v>
      </c>
      <c r="J76" s="1">
        <v>155</v>
      </c>
      <c r="K76" s="1">
        <v>667</v>
      </c>
      <c r="L76" s="1">
        <v>629</v>
      </c>
      <c r="M76" s="1">
        <v>442</v>
      </c>
      <c r="N76" s="1">
        <v>33</v>
      </c>
      <c r="O76" s="1">
        <v>1086</v>
      </c>
      <c r="P76" s="1">
        <v>51</v>
      </c>
      <c r="Q76" s="1">
        <v>32</v>
      </c>
      <c r="R76" s="1">
        <v>50</v>
      </c>
      <c r="S76" s="1">
        <v>126</v>
      </c>
      <c r="T76" s="1">
        <v>135</v>
      </c>
      <c r="U76" s="1">
        <v>52</v>
      </c>
      <c r="V76" s="1">
        <f t="shared" si="14"/>
        <v>2216</v>
      </c>
      <c r="W76" s="2">
        <f t="shared" si="15"/>
        <v>0.25285688372936693</v>
      </c>
      <c r="X76" s="2">
        <f t="shared" si="16"/>
        <v>0.31252070221927791</v>
      </c>
      <c r="Y76" s="2">
        <f t="shared" si="17"/>
        <v>0.4019590059858516</v>
      </c>
      <c r="Z76" s="2">
        <f t="shared" si="18"/>
        <v>0.71447970820512952</v>
      </c>
      <c r="AA76" s="2">
        <f t="shared" si="12"/>
        <v>0.30874271440466278</v>
      </c>
      <c r="AB76" s="2">
        <f>VLOOKUP($A76,Constants!$A$2:$AI$6,23,FALSE)</f>
        <v>0.31597191750767878</v>
      </c>
      <c r="AC76" s="2">
        <f>VLOOKUP($A76,Constants!$A$2:$AI$6,24,FALSE)</f>
        <v>1.264161343392616</v>
      </c>
      <c r="AD76" s="2">
        <f>VLOOKUP($A76,Constants!$A$2:$AI$6,25,FALSE)</f>
        <v>0.69439627576010876</v>
      </c>
      <c r="AE76" s="2">
        <f>VLOOKUP($A76,Constants!$A$2:$AI$6,26,FALSE)</f>
        <v>0.72600030934492421</v>
      </c>
      <c r="AF76" s="2">
        <f>VLOOKUP($A76,Constants!$A$2:$AI$6,27,FALSE)</f>
        <v>0.89034128398596424</v>
      </c>
      <c r="AG76" s="2">
        <f>VLOOKUP($A76,Constants!$A$2:$AI$6,28,FALSE)</f>
        <v>1.2695896870037491</v>
      </c>
      <c r="AH76" s="2">
        <f>VLOOKUP($A76,Constants!$A$2:$AI$6,29,FALSE)</f>
        <v>1.6109132497197556</v>
      </c>
      <c r="AI76" s="2">
        <f>VLOOKUP($A76,Constants!$A$2:$AI$6,30,FALSE)</f>
        <v>2.0857977982573415</v>
      </c>
      <c r="AJ76" s="2">
        <f>VLOOKUP($A76,Constants!$A$2:$AI$6,31,FALSE)</f>
        <v>0.11232691840535507</v>
      </c>
      <c r="AK76" s="2">
        <f>VLOOKUP($A76,Constants!$A$2:$AI$6,32,FALSE)</f>
        <v>1.2114736472894483</v>
      </c>
      <c r="AL76" s="2">
        <f>VLOOKUP($A76,Constants!$A$2:$AI$6,33,FALSE)</f>
        <v>2.1108188330408901</v>
      </c>
      <c r="AM76" s="2">
        <f>VLOOKUP($A76,Constants!$A$2:$AI$6,34,FALSE)</f>
        <v>0.32628272411395753</v>
      </c>
      <c r="AN76" s="2">
        <f>VLOOKUP($A76,Constants!$A$2:$AI$6,35,FALSE)</f>
        <v>1.1673247856953355</v>
      </c>
      <c r="AO76" s="5">
        <f t="shared" si="13"/>
        <v>649.03158671180631</v>
      </c>
      <c r="AP76" s="5">
        <f t="shared" si="19"/>
        <v>649.56070087573505</v>
      </c>
      <c r="AQ76" s="4">
        <f t="shared" si="20"/>
        <v>322.86387609533551</v>
      </c>
      <c r="AR76" s="4">
        <f t="shared" si="21"/>
        <v>304.1291539455882</v>
      </c>
    </row>
    <row r="77" spans="1:44" x14ac:dyDescent="0.4">
      <c r="A77" s="1">
        <v>2014</v>
      </c>
      <c r="B77" s="1" t="s">
        <v>27</v>
      </c>
      <c r="C77" s="1">
        <v>2069</v>
      </c>
      <c r="D77" s="1">
        <v>5426</v>
      </c>
      <c r="E77" s="1">
        <v>6086</v>
      </c>
      <c r="F77" s="1">
        <v>1371</v>
      </c>
      <c r="G77" s="1">
        <v>970</v>
      </c>
      <c r="H77" s="1">
        <v>275</v>
      </c>
      <c r="I77" s="1">
        <v>21</v>
      </c>
      <c r="J77" s="1">
        <v>105</v>
      </c>
      <c r="K77" s="1">
        <v>619</v>
      </c>
      <c r="L77" s="1">
        <v>585</v>
      </c>
      <c r="M77" s="1">
        <v>471</v>
      </c>
      <c r="N77" s="1">
        <v>28</v>
      </c>
      <c r="O77" s="1">
        <v>1133</v>
      </c>
      <c r="P77" s="1">
        <v>86</v>
      </c>
      <c r="Q77" s="1">
        <v>39</v>
      </c>
      <c r="R77" s="1">
        <v>64</v>
      </c>
      <c r="S77" s="1">
        <v>140</v>
      </c>
      <c r="T77" s="1">
        <v>57</v>
      </c>
      <c r="U77" s="1">
        <v>32</v>
      </c>
      <c r="V77" s="1">
        <f t="shared" si="14"/>
        <v>2003</v>
      </c>
      <c r="W77" s="2">
        <f t="shared" si="15"/>
        <v>0.25267231846664212</v>
      </c>
      <c r="X77" s="2">
        <f t="shared" si="16"/>
        <v>0.32015941547658583</v>
      </c>
      <c r="Y77" s="2">
        <f t="shared" si="17"/>
        <v>0.36914854404718023</v>
      </c>
      <c r="Z77" s="2">
        <f t="shared" si="18"/>
        <v>0.68930795952376611</v>
      </c>
      <c r="AA77" s="2">
        <f t="shared" si="12"/>
        <v>0.31698365031698367</v>
      </c>
      <c r="AB77" s="2">
        <f>VLOOKUP($A77,Constants!$A$2:$AI$6,23,FALSE)</f>
        <v>0.3099515365128318</v>
      </c>
      <c r="AC77" s="2">
        <f>VLOOKUP($A77,Constants!$A$2:$AI$6,24,FALSE)</f>
        <v>1.3038455044940069</v>
      </c>
      <c r="AD77" s="2">
        <f>VLOOKUP($A77,Constants!$A$2:$AI$6,25,FALSE)</f>
        <v>0.68941052846333761</v>
      </c>
      <c r="AE77" s="2">
        <f>VLOOKUP($A77,Constants!$A$2:$AI$6,26,FALSE)</f>
        <v>0.72200666607568775</v>
      </c>
      <c r="AF77" s="2">
        <f>VLOOKUP($A77,Constants!$A$2:$AI$6,27,FALSE)</f>
        <v>0.8915065816599087</v>
      </c>
      <c r="AG77" s="2">
        <f>VLOOKUP($A77,Constants!$A$2:$AI$6,28,FALSE)</f>
        <v>1.2826602330081107</v>
      </c>
      <c r="AH77" s="2">
        <f>VLOOKUP($A77,Constants!$A$2:$AI$6,29,FALSE)</f>
        <v>1.6346985192214927</v>
      </c>
      <c r="AI77" s="2">
        <f>VLOOKUP($A77,Constants!$A$2:$AI$6,30,FALSE)</f>
        <v>2.1353352428044414</v>
      </c>
      <c r="AJ77" s="2">
        <f>VLOOKUP($A77,Constants!$A$2:$AI$6,31,FALSE)</f>
        <v>0.10743878039232743</v>
      </c>
      <c r="AK77" s="2">
        <f>VLOOKUP($A77,Constants!$A$2:$AI$6,32,FALSE)</f>
        <v>1.1991075934703359</v>
      </c>
      <c r="AL77" s="2">
        <f>VLOOKUP($A77,Constants!$A$2:$AI$6,33,FALSE)</f>
        <v>2.1034643740319066</v>
      </c>
      <c r="AM77" s="2">
        <f>VLOOKUP($A77,Constants!$A$2:$AI$6,34,FALSE)</f>
        <v>0.31747544223246543</v>
      </c>
      <c r="AN77" s="2">
        <f>VLOOKUP($A77,Constants!$A$2:$AI$6,35,FALSE)</f>
        <v>1.1595897155302428</v>
      </c>
      <c r="AO77" s="5">
        <f t="shared" si="13"/>
        <v>686.69643263250532</v>
      </c>
      <c r="AP77" s="5">
        <f t="shared" si="19"/>
        <v>686.63963424658004</v>
      </c>
      <c r="AQ77" s="4">
        <f t="shared" si="20"/>
        <v>4582.806991167331</v>
      </c>
      <c r="AR77" s="4">
        <f t="shared" si="21"/>
        <v>4575.120121011124</v>
      </c>
    </row>
    <row r="78" spans="1:44" x14ac:dyDescent="0.4">
      <c r="A78" s="1">
        <v>2014</v>
      </c>
      <c r="B78" s="1" t="s">
        <v>48</v>
      </c>
      <c r="C78" s="1">
        <v>1963</v>
      </c>
      <c r="D78" s="1">
        <v>5538</v>
      </c>
      <c r="E78" s="1">
        <v>6185</v>
      </c>
      <c r="F78" s="1">
        <v>1399</v>
      </c>
      <c r="G78" s="1">
        <v>987</v>
      </c>
      <c r="H78" s="1">
        <v>254</v>
      </c>
      <c r="I78" s="1">
        <v>36</v>
      </c>
      <c r="J78" s="1">
        <v>122</v>
      </c>
      <c r="K78" s="1">
        <v>645</v>
      </c>
      <c r="L78" s="1">
        <v>614</v>
      </c>
      <c r="M78" s="1">
        <v>501</v>
      </c>
      <c r="N78" s="1">
        <v>49</v>
      </c>
      <c r="O78" s="1">
        <v>1419</v>
      </c>
      <c r="P78" s="1">
        <v>35</v>
      </c>
      <c r="Q78" s="1">
        <v>39</v>
      </c>
      <c r="R78" s="1">
        <v>71</v>
      </c>
      <c r="S78" s="1">
        <v>143</v>
      </c>
      <c r="T78" s="1">
        <v>58</v>
      </c>
      <c r="U78" s="1">
        <v>21</v>
      </c>
      <c r="V78" s="1">
        <f t="shared" si="14"/>
        <v>2091</v>
      </c>
      <c r="W78" s="2">
        <f t="shared" si="15"/>
        <v>0.25261827374503432</v>
      </c>
      <c r="X78" s="2">
        <f t="shared" si="16"/>
        <v>0.31653852445607722</v>
      </c>
      <c r="Y78" s="2">
        <f t="shared" si="17"/>
        <v>0.37757313109425783</v>
      </c>
      <c r="Z78" s="2">
        <f t="shared" si="18"/>
        <v>0.69411165555033505</v>
      </c>
      <c r="AA78" s="2">
        <f t="shared" si="12"/>
        <v>0.31101583113456466</v>
      </c>
      <c r="AB78" s="2">
        <f>VLOOKUP($A78,Constants!$A$2:$AI$6,23,FALSE)</f>
        <v>0.3099515365128318</v>
      </c>
      <c r="AC78" s="2">
        <f>VLOOKUP($A78,Constants!$A$2:$AI$6,24,FALSE)</f>
        <v>1.3038455044940069</v>
      </c>
      <c r="AD78" s="2">
        <f>VLOOKUP($A78,Constants!$A$2:$AI$6,25,FALSE)</f>
        <v>0.68941052846333761</v>
      </c>
      <c r="AE78" s="2">
        <f>VLOOKUP($A78,Constants!$A$2:$AI$6,26,FALSE)</f>
        <v>0.72200666607568775</v>
      </c>
      <c r="AF78" s="2">
        <f>VLOOKUP($A78,Constants!$A$2:$AI$6,27,FALSE)</f>
        <v>0.8915065816599087</v>
      </c>
      <c r="AG78" s="2">
        <f>VLOOKUP($A78,Constants!$A$2:$AI$6,28,FALSE)</f>
        <v>1.2826602330081107</v>
      </c>
      <c r="AH78" s="2">
        <f>VLOOKUP($A78,Constants!$A$2:$AI$6,29,FALSE)</f>
        <v>1.6346985192214927</v>
      </c>
      <c r="AI78" s="2">
        <f>VLOOKUP($A78,Constants!$A$2:$AI$6,30,FALSE)</f>
        <v>2.1353352428044414</v>
      </c>
      <c r="AJ78" s="2">
        <f>VLOOKUP($A78,Constants!$A$2:$AI$6,31,FALSE)</f>
        <v>0.10743878039232743</v>
      </c>
      <c r="AK78" s="2">
        <f>VLOOKUP($A78,Constants!$A$2:$AI$6,32,FALSE)</f>
        <v>1.1991075934703359</v>
      </c>
      <c r="AL78" s="2">
        <f>VLOOKUP($A78,Constants!$A$2:$AI$6,33,FALSE)</f>
        <v>2.1034643740319066</v>
      </c>
      <c r="AM78" s="2">
        <f>VLOOKUP($A78,Constants!$A$2:$AI$6,34,FALSE)</f>
        <v>0.31747544223246543</v>
      </c>
      <c r="AN78" s="2">
        <f>VLOOKUP($A78,Constants!$A$2:$AI$6,35,FALSE)</f>
        <v>1.1595897155302428</v>
      </c>
      <c r="AO78" s="5">
        <f t="shared" si="13"/>
        <v>669.55750874300657</v>
      </c>
      <c r="AP78" s="5">
        <f t="shared" si="19"/>
        <v>669.55618531825201</v>
      </c>
      <c r="AQ78" s="4">
        <f t="shared" si="20"/>
        <v>603.07123566284383</v>
      </c>
      <c r="AR78" s="4">
        <f t="shared" si="21"/>
        <v>603.00623738433535</v>
      </c>
    </row>
    <row r="79" spans="1:44" x14ac:dyDescent="0.4">
      <c r="A79" s="1">
        <v>2014</v>
      </c>
      <c r="B79" s="1" t="s">
        <v>31</v>
      </c>
      <c r="C79" s="1">
        <v>1817</v>
      </c>
      <c r="D79" s="1">
        <v>5543</v>
      </c>
      <c r="E79" s="1">
        <v>6077</v>
      </c>
      <c r="F79" s="1">
        <v>1400</v>
      </c>
      <c r="G79" s="1">
        <v>934</v>
      </c>
      <c r="H79" s="1">
        <v>279</v>
      </c>
      <c r="I79" s="1">
        <v>32</v>
      </c>
      <c r="J79" s="1">
        <v>155</v>
      </c>
      <c r="K79" s="1">
        <v>660</v>
      </c>
      <c r="L79" s="1">
        <v>625</v>
      </c>
      <c r="M79" s="1">
        <v>417</v>
      </c>
      <c r="N79" s="1">
        <v>33</v>
      </c>
      <c r="O79" s="1">
        <v>1362</v>
      </c>
      <c r="P79" s="1">
        <v>60</v>
      </c>
      <c r="Q79" s="1">
        <v>38</v>
      </c>
      <c r="R79" s="1">
        <v>19</v>
      </c>
      <c r="S79" s="1">
        <v>127</v>
      </c>
      <c r="T79" s="1">
        <v>85</v>
      </c>
      <c r="U79" s="1">
        <v>36</v>
      </c>
      <c r="V79" s="1">
        <f t="shared" si="14"/>
        <v>2208</v>
      </c>
      <c r="W79" s="2">
        <f t="shared" si="15"/>
        <v>0.25257081003066933</v>
      </c>
      <c r="X79" s="2">
        <f t="shared" si="16"/>
        <v>0.30983823043908881</v>
      </c>
      <c r="Y79" s="2">
        <f t="shared" si="17"/>
        <v>0.39834024896265557</v>
      </c>
      <c r="Z79" s="2">
        <f t="shared" si="18"/>
        <v>0.70817847940174439</v>
      </c>
      <c r="AA79" s="2">
        <f t="shared" si="12"/>
        <v>0.30605809128630707</v>
      </c>
      <c r="AB79" s="2">
        <f>VLOOKUP($A79,Constants!$A$2:$AI$6,23,FALSE)</f>
        <v>0.3099515365128318</v>
      </c>
      <c r="AC79" s="2">
        <f>VLOOKUP($A79,Constants!$A$2:$AI$6,24,FALSE)</f>
        <v>1.3038455044940069</v>
      </c>
      <c r="AD79" s="2">
        <f>VLOOKUP($A79,Constants!$A$2:$AI$6,25,FALSE)</f>
        <v>0.68941052846333761</v>
      </c>
      <c r="AE79" s="2">
        <f>VLOOKUP($A79,Constants!$A$2:$AI$6,26,FALSE)</f>
        <v>0.72200666607568775</v>
      </c>
      <c r="AF79" s="2">
        <f>VLOOKUP($A79,Constants!$A$2:$AI$6,27,FALSE)</f>
        <v>0.8915065816599087</v>
      </c>
      <c r="AG79" s="2">
        <f>VLOOKUP($A79,Constants!$A$2:$AI$6,28,FALSE)</f>
        <v>1.2826602330081107</v>
      </c>
      <c r="AH79" s="2">
        <f>VLOOKUP($A79,Constants!$A$2:$AI$6,29,FALSE)</f>
        <v>1.6346985192214927</v>
      </c>
      <c r="AI79" s="2">
        <f>VLOOKUP($A79,Constants!$A$2:$AI$6,30,FALSE)</f>
        <v>2.1353352428044414</v>
      </c>
      <c r="AJ79" s="2">
        <f>VLOOKUP($A79,Constants!$A$2:$AI$6,31,FALSE)</f>
        <v>0.10743878039232743</v>
      </c>
      <c r="AK79" s="2">
        <f>VLOOKUP($A79,Constants!$A$2:$AI$6,32,FALSE)</f>
        <v>1.1991075934703359</v>
      </c>
      <c r="AL79" s="2">
        <f>VLOOKUP($A79,Constants!$A$2:$AI$6,33,FALSE)</f>
        <v>2.1034643740319066</v>
      </c>
      <c r="AM79" s="2">
        <f>VLOOKUP($A79,Constants!$A$2:$AI$6,34,FALSE)</f>
        <v>0.31747544223246543</v>
      </c>
      <c r="AN79" s="2">
        <f>VLOOKUP($A79,Constants!$A$2:$AI$6,35,FALSE)</f>
        <v>1.1595897155302428</v>
      </c>
      <c r="AO79" s="5">
        <f t="shared" si="13"/>
        <v>634.75878882604457</v>
      </c>
      <c r="AP79" s="5">
        <f t="shared" si="19"/>
        <v>634.90860716875477</v>
      </c>
      <c r="AQ79" s="4">
        <f t="shared" si="20"/>
        <v>637.11874152821269</v>
      </c>
      <c r="AR79" s="4">
        <f t="shared" si="21"/>
        <v>629.57799421186451</v>
      </c>
    </row>
    <row r="80" spans="1:44" x14ac:dyDescent="0.4">
      <c r="A80" s="1">
        <v>2011</v>
      </c>
      <c r="B80" s="1" t="s">
        <v>37</v>
      </c>
      <c r="C80" s="1">
        <v>1923</v>
      </c>
      <c r="D80" s="1">
        <v>5579</v>
      </c>
      <c r="E80" s="1">
        <v>6279</v>
      </c>
      <c r="F80" s="1">
        <v>1409</v>
      </c>
      <c r="G80" s="1">
        <v>960</v>
      </c>
      <c r="H80" s="1">
        <v>258</v>
      </c>
      <c r="I80" s="1">
        <v>38</v>
      </c>
      <c r="J80" s="1">
        <v>153</v>
      </c>
      <c r="K80" s="1">
        <v>713</v>
      </c>
      <c r="L80" s="1">
        <v>693</v>
      </c>
      <c r="M80" s="1">
        <v>539</v>
      </c>
      <c r="N80" s="1">
        <v>52</v>
      </c>
      <c r="O80" s="1">
        <v>1024</v>
      </c>
      <c r="P80" s="1">
        <v>56</v>
      </c>
      <c r="Q80" s="1">
        <v>38</v>
      </c>
      <c r="R80" s="1">
        <v>65</v>
      </c>
      <c r="S80" s="1">
        <v>108</v>
      </c>
      <c r="T80" s="1">
        <v>96</v>
      </c>
      <c r="U80" s="1">
        <v>24</v>
      </c>
      <c r="V80" s="1">
        <f t="shared" si="14"/>
        <v>2202</v>
      </c>
      <c r="W80" s="2">
        <f t="shared" si="15"/>
        <v>0.2525542211865926</v>
      </c>
      <c r="X80" s="2">
        <f t="shared" si="16"/>
        <v>0.32260141661300706</v>
      </c>
      <c r="Y80" s="2">
        <f t="shared" si="17"/>
        <v>0.39469438967556908</v>
      </c>
      <c r="Z80" s="2">
        <f t="shared" si="18"/>
        <v>0.71729580628857614</v>
      </c>
      <c r="AA80" s="2">
        <f t="shared" si="12"/>
        <v>0.31688311688311688</v>
      </c>
      <c r="AB80" s="2">
        <f>VLOOKUP($A80,Constants!$A$2:$AI$6,23,FALSE)</f>
        <v>0.31597191750767878</v>
      </c>
      <c r="AC80" s="2">
        <f>VLOOKUP($A80,Constants!$A$2:$AI$6,24,FALSE)</f>
        <v>1.264161343392616</v>
      </c>
      <c r="AD80" s="2">
        <f>VLOOKUP($A80,Constants!$A$2:$AI$6,25,FALSE)</f>
        <v>0.69439627576010876</v>
      </c>
      <c r="AE80" s="2">
        <f>VLOOKUP($A80,Constants!$A$2:$AI$6,26,FALSE)</f>
        <v>0.72600030934492421</v>
      </c>
      <c r="AF80" s="2">
        <f>VLOOKUP($A80,Constants!$A$2:$AI$6,27,FALSE)</f>
        <v>0.89034128398596424</v>
      </c>
      <c r="AG80" s="2">
        <f>VLOOKUP($A80,Constants!$A$2:$AI$6,28,FALSE)</f>
        <v>1.2695896870037491</v>
      </c>
      <c r="AH80" s="2">
        <f>VLOOKUP($A80,Constants!$A$2:$AI$6,29,FALSE)</f>
        <v>1.6109132497197556</v>
      </c>
      <c r="AI80" s="2">
        <f>VLOOKUP($A80,Constants!$A$2:$AI$6,30,FALSE)</f>
        <v>2.0857977982573415</v>
      </c>
      <c r="AJ80" s="2">
        <f>VLOOKUP($A80,Constants!$A$2:$AI$6,31,FALSE)</f>
        <v>0.11232691840535507</v>
      </c>
      <c r="AK80" s="2">
        <f>VLOOKUP($A80,Constants!$A$2:$AI$6,32,FALSE)</f>
        <v>1.2114736472894483</v>
      </c>
      <c r="AL80" s="2">
        <f>VLOOKUP($A80,Constants!$A$2:$AI$6,33,FALSE)</f>
        <v>2.1108188330408901</v>
      </c>
      <c r="AM80" s="2">
        <f>VLOOKUP($A80,Constants!$A$2:$AI$6,34,FALSE)</f>
        <v>0.32628272411395753</v>
      </c>
      <c r="AN80" s="2">
        <f>VLOOKUP($A80,Constants!$A$2:$AI$6,35,FALSE)</f>
        <v>1.1673247856953355</v>
      </c>
      <c r="AO80" s="5">
        <f t="shared" si="13"/>
        <v>709.82658353139118</v>
      </c>
      <c r="AP80" s="5">
        <f t="shared" si="19"/>
        <v>709.82552465871822</v>
      </c>
      <c r="AQ80" s="4">
        <f t="shared" si="20"/>
        <v>10.070572083237678</v>
      </c>
      <c r="AR80" s="4">
        <f t="shared" si="21"/>
        <v>10.077293692406055</v>
      </c>
    </row>
    <row r="81" spans="1:44" x14ac:dyDescent="0.4">
      <c r="A81" s="1">
        <v>2013</v>
      </c>
      <c r="B81" s="1" t="s">
        <v>41</v>
      </c>
      <c r="C81" s="1">
        <v>1877</v>
      </c>
      <c r="D81" s="1">
        <v>5537</v>
      </c>
      <c r="E81" s="1">
        <v>6152</v>
      </c>
      <c r="F81" s="1">
        <v>1398</v>
      </c>
      <c r="G81" s="1">
        <v>916</v>
      </c>
      <c r="H81" s="1">
        <v>273</v>
      </c>
      <c r="I81" s="1">
        <v>24</v>
      </c>
      <c r="J81" s="1">
        <v>185</v>
      </c>
      <c r="K81" s="1">
        <v>712</v>
      </c>
      <c r="L81" s="1">
        <v>669</v>
      </c>
      <c r="M81" s="1">
        <v>510</v>
      </c>
      <c r="N81" s="1">
        <v>19</v>
      </c>
      <c r="O81" s="1">
        <v>1123</v>
      </c>
      <c r="P81" s="1">
        <v>38</v>
      </c>
      <c r="Q81" s="1">
        <v>38</v>
      </c>
      <c r="R81" s="1">
        <v>29</v>
      </c>
      <c r="S81" s="1">
        <v>133</v>
      </c>
      <c r="T81" s="1">
        <v>112</v>
      </c>
      <c r="U81" s="1">
        <v>41</v>
      </c>
      <c r="V81" s="1">
        <f t="shared" si="14"/>
        <v>2274</v>
      </c>
      <c r="W81" s="2">
        <f t="shared" si="15"/>
        <v>0.25248329420263682</v>
      </c>
      <c r="X81" s="2">
        <f t="shared" si="16"/>
        <v>0.31781806304099297</v>
      </c>
      <c r="Y81" s="2">
        <f t="shared" si="17"/>
        <v>0.41069171031244356</v>
      </c>
      <c r="Z81" s="2">
        <f t="shared" si="18"/>
        <v>0.72850977335343647</v>
      </c>
      <c r="AA81" s="2">
        <f t="shared" si="12"/>
        <v>0.31569462647444296</v>
      </c>
      <c r="AB81" s="2">
        <f>VLOOKUP($A81,Constants!$A$2:$AI$6,23,FALSE)</f>
        <v>0.31379523916534663</v>
      </c>
      <c r="AC81" s="2">
        <f>VLOOKUP($A81,Constants!$A$2:$AI$6,24,FALSE)</f>
        <v>1.276807374556703</v>
      </c>
      <c r="AD81" s="2">
        <f>VLOOKUP($A81,Constants!$A$2:$AI$6,25,FALSE)</f>
        <v>0.69002638226032553</v>
      </c>
      <c r="AE81" s="2">
        <f>VLOOKUP($A81,Constants!$A$2:$AI$6,26,FALSE)</f>
        <v>0.72194656662424317</v>
      </c>
      <c r="AF81" s="2">
        <f>VLOOKUP($A81,Constants!$A$2:$AI$6,27,FALSE)</f>
        <v>0.88793152531661457</v>
      </c>
      <c r="AG81" s="2">
        <f>VLOOKUP($A81,Constants!$A$2:$AI$6,28,FALSE)</f>
        <v>1.2709737376836254</v>
      </c>
      <c r="AH81" s="2">
        <f>VLOOKUP($A81,Constants!$A$2:$AI$6,29,FALSE)</f>
        <v>1.6157117288139353</v>
      </c>
      <c r="AI81" s="2">
        <f>VLOOKUP($A81,Constants!$A$2:$AI$6,30,FALSE)</f>
        <v>2.1013255635447305</v>
      </c>
      <c r="AJ81" s="2">
        <f>VLOOKUP($A81,Constants!$A$2:$AI$6,31,FALSE)</f>
        <v>0.10956169911236362</v>
      </c>
      <c r="AK81" s="2">
        <f>VLOOKUP($A81,Constants!$A$2:$AI$6,32,FALSE)</f>
        <v>1.2282412528481768</v>
      </c>
      <c r="AL81" s="2">
        <f>VLOOKUP($A81,Constants!$A$2:$AI$6,33,FALSE)</f>
        <v>2.130502526736918</v>
      </c>
      <c r="AM81" s="2">
        <f>VLOOKUP($A81,Constants!$A$2:$AI$6,34,FALSE)</f>
        <v>0.32408126522478498</v>
      </c>
      <c r="AN81" s="2">
        <f>VLOOKUP($A81,Constants!$A$2:$AI$6,35,FALSE)</f>
        <v>1.1629379282817152</v>
      </c>
      <c r="AO81" s="5">
        <f t="shared" si="13"/>
        <v>683.17532985922526</v>
      </c>
      <c r="AP81" s="5">
        <f t="shared" si="19"/>
        <v>683.17093814253838</v>
      </c>
      <c r="AQ81" s="4">
        <f t="shared" si="20"/>
        <v>830.86160872447101</v>
      </c>
      <c r="AR81" s="4">
        <f t="shared" si="21"/>
        <v>831.11480758134871</v>
      </c>
    </row>
    <row r="82" spans="1:44" x14ac:dyDescent="0.4">
      <c r="A82" s="1">
        <v>2013</v>
      </c>
      <c r="B82" s="1" t="s">
        <v>35</v>
      </c>
      <c r="C82" s="1">
        <v>2032</v>
      </c>
      <c r="D82" s="1">
        <v>5474</v>
      </c>
      <c r="E82" s="1">
        <v>6064</v>
      </c>
      <c r="F82" s="1">
        <v>1381</v>
      </c>
      <c r="G82" s="1">
        <v>943</v>
      </c>
      <c r="H82" s="1">
        <v>238</v>
      </c>
      <c r="I82" s="1">
        <v>43</v>
      </c>
      <c r="J82" s="1">
        <v>157</v>
      </c>
      <c r="K82" s="1">
        <v>640</v>
      </c>
      <c r="L82" s="1">
        <v>610</v>
      </c>
      <c r="M82" s="1">
        <v>407</v>
      </c>
      <c r="N82" s="1">
        <v>22</v>
      </c>
      <c r="O82" s="1">
        <v>1183</v>
      </c>
      <c r="P82" s="1">
        <v>71</v>
      </c>
      <c r="Q82" s="1">
        <v>35</v>
      </c>
      <c r="R82" s="1">
        <v>77</v>
      </c>
      <c r="S82" s="1">
        <v>116</v>
      </c>
      <c r="T82" s="1">
        <v>142</v>
      </c>
      <c r="U82" s="1">
        <v>50</v>
      </c>
      <c r="V82" s="1">
        <f t="shared" si="14"/>
        <v>2176</v>
      </c>
      <c r="W82" s="2">
        <f t="shared" si="15"/>
        <v>0.25228352210449395</v>
      </c>
      <c r="X82" s="2">
        <f t="shared" si="16"/>
        <v>0.31050609654250877</v>
      </c>
      <c r="Y82" s="2">
        <f t="shared" si="17"/>
        <v>0.39751552795031053</v>
      </c>
      <c r="Z82" s="2">
        <f t="shared" si="18"/>
        <v>0.70802162449281925</v>
      </c>
      <c r="AA82" s="2">
        <f t="shared" si="12"/>
        <v>0.30796311818943839</v>
      </c>
      <c r="AB82" s="2">
        <f>VLOOKUP($A82,Constants!$A$2:$AI$6,23,FALSE)</f>
        <v>0.31379523916534663</v>
      </c>
      <c r="AC82" s="2">
        <f>VLOOKUP($A82,Constants!$A$2:$AI$6,24,FALSE)</f>
        <v>1.276807374556703</v>
      </c>
      <c r="AD82" s="2">
        <f>VLOOKUP($A82,Constants!$A$2:$AI$6,25,FALSE)</f>
        <v>0.69002638226032553</v>
      </c>
      <c r="AE82" s="2">
        <f>VLOOKUP($A82,Constants!$A$2:$AI$6,26,FALSE)</f>
        <v>0.72194656662424317</v>
      </c>
      <c r="AF82" s="2">
        <f>VLOOKUP($A82,Constants!$A$2:$AI$6,27,FALSE)</f>
        <v>0.88793152531661457</v>
      </c>
      <c r="AG82" s="2">
        <f>VLOOKUP($A82,Constants!$A$2:$AI$6,28,FALSE)</f>
        <v>1.2709737376836254</v>
      </c>
      <c r="AH82" s="2">
        <f>VLOOKUP($A82,Constants!$A$2:$AI$6,29,FALSE)</f>
        <v>1.6157117288139353</v>
      </c>
      <c r="AI82" s="2">
        <f>VLOOKUP($A82,Constants!$A$2:$AI$6,30,FALSE)</f>
        <v>2.1013255635447305</v>
      </c>
      <c r="AJ82" s="2">
        <f>VLOOKUP($A82,Constants!$A$2:$AI$6,31,FALSE)</f>
        <v>0.10956169911236362</v>
      </c>
      <c r="AK82" s="2">
        <f>VLOOKUP($A82,Constants!$A$2:$AI$6,32,FALSE)</f>
        <v>1.2282412528481768</v>
      </c>
      <c r="AL82" s="2">
        <f>VLOOKUP($A82,Constants!$A$2:$AI$6,33,FALSE)</f>
        <v>2.130502526736918</v>
      </c>
      <c r="AM82" s="2">
        <f>VLOOKUP($A82,Constants!$A$2:$AI$6,34,FALSE)</f>
        <v>0.32408126522478498</v>
      </c>
      <c r="AN82" s="2">
        <f>VLOOKUP($A82,Constants!$A$2:$AI$6,35,FALSE)</f>
        <v>1.1629379282817152</v>
      </c>
      <c r="AO82" s="5">
        <f t="shared" si="13"/>
        <v>636.68338297577827</v>
      </c>
      <c r="AP82" s="5">
        <f t="shared" si="19"/>
        <v>637.02988682974024</v>
      </c>
      <c r="AQ82" s="4">
        <f t="shared" si="20"/>
        <v>10.999948485357388</v>
      </c>
      <c r="AR82" s="4">
        <f t="shared" si="21"/>
        <v>8.8215722441505111</v>
      </c>
    </row>
    <row r="83" spans="1:44" x14ac:dyDescent="0.4">
      <c r="A83" s="1">
        <v>2010</v>
      </c>
      <c r="B83" s="1" t="s">
        <v>33</v>
      </c>
      <c r="C83" s="1">
        <v>2149</v>
      </c>
      <c r="D83" s="1">
        <v>5426</v>
      </c>
      <c r="E83" s="1">
        <v>6140</v>
      </c>
      <c r="F83" s="1">
        <v>1368</v>
      </c>
      <c r="G83" s="1">
        <v>949</v>
      </c>
      <c r="H83" s="1">
        <v>270</v>
      </c>
      <c r="I83" s="1">
        <v>29</v>
      </c>
      <c r="J83" s="1">
        <v>120</v>
      </c>
      <c r="K83" s="1">
        <v>667</v>
      </c>
      <c r="L83" s="1">
        <v>621</v>
      </c>
      <c r="M83" s="1">
        <v>533</v>
      </c>
      <c r="N83" s="1">
        <v>57</v>
      </c>
      <c r="O83" s="1">
        <v>1184</v>
      </c>
      <c r="P83" s="1">
        <v>46</v>
      </c>
      <c r="Q83" s="1">
        <v>50</v>
      </c>
      <c r="R83" s="1">
        <v>85</v>
      </c>
      <c r="S83" s="1">
        <v>123</v>
      </c>
      <c r="T83" s="1">
        <v>92</v>
      </c>
      <c r="U83" s="1">
        <v>50</v>
      </c>
      <c r="V83" s="1">
        <f t="shared" si="14"/>
        <v>2056</v>
      </c>
      <c r="W83" s="2">
        <f t="shared" si="15"/>
        <v>0.2521194249907851</v>
      </c>
      <c r="X83" s="2">
        <f t="shared" si="16"/>
        <v>0.32155243600330308</v>
      </c>
      <c r="Y83" s="2">
        <f t="shared" si="17"/>
        <v>0.37891632878732029</v>
      </c>
      <c r="Z83" s="2">
        <f t="shared" si="18"/>
        <v>0.70046876479062337</v>
      </c>
      <c r="AA83" s="2">
        <f t="shared" si="12"/>
        <v>0.31510503501167053</v>
      </c>
      <c r="AB83" s="2">
        <f>VLOOKUP($A83,Constants!$A$2:$AI$6,23,FALSE)</f>
        <v>0.32098596558422016</v>
      </c>
      <c r="AC83" s="2">
        <f>VLOOKUP($A83,Constants!$A$2:$AI$6,24,FALSE)</f>
        <v>1.2506962281491565</v>
      </c>
      <c r="AD83" s="2">
        <f>VLOOKUP($A83,Constants!$A$2:$AI$6,25,FALSE)</f>
        <v>0.70121471642379218</v>
      </c>
      <c r="AE83" s="2">
        <f>VLOOKUP($A83,Constants!$A$2:$AI$6,26,FALSE)</f>
        <v>0.73248212212752117</v>
      </c>
      <c r="AF83" s="2">
        <f>VLOOKUP($A83,Constants!$A$2:$AI$6,27,FALSE)</f>
        <v>0.89507263178691154</v>
      </c>
      <c r="AG83" s="2">
        <f>VLOOKUP($A83,Constants!$A$2:$AI$6,28,FALSE)</f>
        <v>1.2702815002316585</v>
      </c>
      <c r="AH83" s="2">
        <f>VLOOKUP($A83,Constants!$A$2:$AI$6,29,FALSE)</f>
        <v>1.6079694818319308</v>
      </c>
      <c r="AI83" s="2">
        <f>VLOOKUP($A83,Constants!$A$2:$AI$6,30,FALSE)</f>
        <v>2.071960684993039</v>
      </c>
      <c r="AJ83" s="2">
        <f>VLOOKUP($A83,Constants!$A$2:$AI$6,31,FALSE)</f>
        <v>0.11483511449558886</v>
      </c>
      <c r="AK83" s="2">
        <f>VLOOKUP($A83,Constants!$A$2:$AI$6,32,FALSE)</f>
        <v>1.2060869949739947</v>
      </c>
      <c r="AL83" s="2">
        <f>VLOOKUP($A83,Constants!$A$2:$AI$6,33,FALSE)</f>
        <v>2.1177173430342862</v>
      </c>
      <c r="AM83" s="2">
        <f>VLOOKUP($A83,Constants!$A$2:$AI$6,34,FALSE)</f>
        <v>0.32895683426004935</v>
      </c>
      <c r="AN83" s="2">
        <f>VLOOKUP($A83,Constants!$A$2:$AI$6,35,FALSE)</f>
        <v>1.1713291809097841</v>
      </c>
      <c r="AO83" s="5">
        <f t="shared" si="13"/>
        <v>676.21655270088456</v>
      </c>
      <c r="AP83" s="5">
        <f t="shared" si="19"/>
        <v>676.57151638131916</v>
      </c>
      <c r="AQ83" s="4">
        <f t="shared" si="20"/>
        <v>84.94484368818253</v>
      </c>
      <c r="AR83" s="4">
        <f t="shared" si="21"/>
        <v>91.613925837860961</v>
      </c>
    </row>
    <row r="84" spans="1:44" x14ac:dyDescent="0.4">
      <c r="A84" s="1">
        <v>2011</v>
      </c>
      <c r="B84" s="1" t="s">
        <v>31</v>
      </c>
      <c r="C84" s="1">
        <v>1799</v>
      </c>
      <c r="D84" s="1">
        <v>5502</v>
      </c>
      <c r="E84" s="1">
        <v>6159</v>
      </c>
      <c r="F84" s="1">
        <v>1387</v>
      </c>
      <c r="G84" s="1">
        <v>965</v>
      </c>
      <c r="H84" s="1">
        <v>252</v>
      </c>
      <c r="I84" s="1">
        <v>16</v>
      </c>
      <c r="J84" s="1">
        <v>154</v>
      </c>
      <c r="K84" s="1">
        <v>654</v>
      </c>
      <c r="L84" s="1">
        <v>625</v>
      </c>
      <c r="M84" s="1">
        <v>475</v>
      </c>
      <c r="N84" s="1">
        <v>31</v>
      </c>
      <c r="O84" s="1">
        <v>989</v>
      </c>
      <c r="P84" s="1">
        <v>84</v>
      </c>
      <c r="Q84" s="1">
        <v>46</v>
      </c>
      <c r="R84" s="1">
        <v>52</v>
      </c>
      <c r="S84" s="1">
        <v>125</v>
      </c>
      <c r="T84" s="1">
        <v>81</v>
      </c>
      <c r="U84" s="1">
        <v>53</v>
      </c>
      <c r="V84" s="1">
        <f t="shared" si="14"/>
        <v>2133</v>
      </c>
      <c r="W84" s="2">
        <f t="shared" si="15"/>
        <v>0.2520901490367139</v>
      </c>
      <c r="X84" s="2">
        <f t="shared" si="16"/>
        <v>0.31865072867201572</v>
      </c>
      <c r="Y84" s="2">
        <f t="shared" si="17"/>
        <v>0.38767720828789531</v>
      </c>
      <c r="Z84" s="2">
        <f t="shared" si="18"/>
        <v>0.70632793695991103</v>
      </c>
      <c r="AA84" s="2">
        <f t="shared" si="12"/>
        <v>0.315174456879526</v>
      </c>
      <c r="AB84" s="2">
        <f>VLOOKUP($A84,Constants!$A$2:$AI$6,23,FALSE)</f>
        <v>0.31597191750767878</v>
      </c>
      <c r="AC84" s="2">
        <f>VLOOKUP($A84,Constants!$A$2:$AI$6,24,FALSE)</f>
        <v>1.264161343392616</v>
      </c>
      <c r="AD84" s="2">
        <f>VLOOKUP($A84,Constants!$A$2:$AI$6,25,FALSE)</f>
        <v>0.69439627576010876</v>
      </c>
      <c r="AE84" s="2">
        <f>VLOOKUP($A84,Constants!$A$2:$AI$6,26,FALSE)</f>
        <v>0.72600030934492421</v>
      </c>
      <c r="AF84" s="2">
        <f>VLOOKUP($A84,Constants!$A$2:$AI$6,27,FALSE)</f>
        <v>0.89034128398596424</v>
      </c>
      <c r="AG84" s="2">
        <f>VLOOKUP($A84,Constants!$A$2:$AI$6,28,FALSE)</f>
        <v>1.2695896870037491</v>
      </c>
      <c r="AH84" s="2">
        <f>VLOOKUP($A84,Constants!$A$2:$AI$6,29,FALSE)</f>
        <v>1.6109132497197556</v>
      </c>
      <c r="AI84" s="2">
        <f>VLOOKUP($A84,Constants!$A$2:$AI$6,30,FALSE)</f>
        <v>2.0857977982573415</v>
      </c>
      <c r="AJ84" s="2">
        <f>VLOOKUP($A84,Constants!$A$2:$AI$6,31,FALSE)</f>
        <v>0.11232691840535507</v>
      </c>
      <c r="AK84" s="2">
        <f>VLOOKUP($A84,Constants!$A$2:$AI$6,32,FALSE)</f>
        <v>1.2114736472894483</v>
      </c>
      <c r="AL84" s="2">
        <f>VLOOKUP($A84,Constants!$A$2:$AI$6,33,FALSE)</f>
        <v>2.1108188330408901</v>
      </c>
      <c r="AM84" s="2">
        <f>VLOOKUP($A84,Constants!$A$2:$AI$6,34,FALSE)</f>
        <v>0.32628272411395753</v>
      </c>
      <c r="AN84" s="2">
        <f>VLOOKUP($A84,Constants!$A$2:$AI$6,35,FALSE)</f>
        <v>1.1673247856953355</v>
      </c>
      <c r="AO84" s="5">
        <f t="shared" si="13"/>
        <v>687.93625853429921</v>
      </c>
      <c r="AP84" s="5">
        <f t="shared" si="19"/>
        <v>687.94280259438199</v>
      </c>
      <c r="AQ84" s="4">
        <f t="shared" si="20"/>
        <v>1151.6696433067962</v>
      </c>
      <c r="AR84" s="4">
        <f t="shared" si="21"/>
        <v>1152.1138479611845</v>
      </c>
    </row>
    <row r="85" spans="1:44" x14ac:dyDescent="0.4">
      <c r="A85" s="1">
        <v>2012</v>
      </c>
      <c r="B85" s="1" t="s">
        <v>33</v>
      </c>
      <c r="C85" s="1">
        <v>1916</v>
      </c>
      <c r="D85" s="1">
        <v>5438</v>
      </c>
      <c r="E85" s="1">
        <v>6091</v>
      </c>
      <c r="F85" s="1">
        <v>1369</v>
      </c>
      <c r="G85" s="1">
        <v>961</v>
      </c>
      <c r="H85" s="1">
        <v>269</v>
      </c>
      <c r="I85" s="1">
        <v>23</v>
      </c>
      <c r="J85" s="1">
        <v>116</v>
      </c>
      <c r="K85" s="1">
        <v>637</v>
      </c>
      <c r="L85" s="1">
        <v>607</v>
      </c>
      <c r="M85" s="1">
        <v>481</v>
      </c>
      <c r="N85" s="1">
        <v>49</v>
      </c>
      <c r="O85" s="1">
        <v>1156</v>
      </c>
      <c r="P85" s="1">
        <v>52</v>
      </c>
      <c r="Q85" s="1">
        <v>38</v>
      </c>
      <c r="R85" s="1">
        <v>82</v>
      </c>
      <c r="S85" s="1">
        <v>139</v>
      </c>
      <c r="T85" s="1">
        <v>104</v>
      </c>
      <c r="U85" s="1">
        <v>44</v>
      </c>
      <c r="V85" s="1">
        <f t="shared" si="14"/>
        <v>2032</v>
      </c>
      <c r="W85" s="2">
        <f t="shared" si="15"/>
        <v>0.25174696579624861</v>
      </c>
      <c r="X85" s="2">
        <f t="shared" si="16"/>
        <v>0.31652521218172741</v>
      </c>
      <c r="Y85" s="2">
        <f t="shared" si="17"/>
        <v>0.37366678926075764</v>
      </c>
      <c r="Z85" s="2">
        <f t="shared" si="18"/>
        <v>0.69019200144248505</v>
      </c>
      <c r="AA85" s="2">
        <f t="shared" si="12"/>
        <v>0.31090604026845636</v>
      </c>
      <c r="AB85" s="2">
        <f>VLOOKUP($A85,Constants!$A$2:$AI$6,23,FALSE)</f>
        <v>0.31500038541586373</v>
      </c>
      <c r="AC85" s="2">
        <f>VLOOKUP($A85,Constants!$A$2:$AI$6,24,FALSE)</f>
        <v>1.2451903412633971</v>
      </c>
      <c r="AD85" s="2">
        <f>VLOOKUP($A85,Constants!$A$2:$AI$6,25,FALSE)</f>
        <v>0.69053384667460882</v>
      </c>
      <c r="AE85" s="2">
        <f>VLOOKUP($A85,Constants!$A$2:$AI$6,26,FALSE)</f>
        <v>0.72166360520619355</v>
      </c>
      <c r="AF85" s="2">
        <f>VLOOKUP($A85,Constants!$A$2:$AI$6,27,FALSE)</f>
        <v>0.88353834957043531</v>
      </c>
      <c r="AG85" s="2">
        <f>VLOOKUP($A85,Constants!$A$2:$AI$6,28,FALSE)</f>
        <v>1.2570954519494544</v>
      </c>
      <c r="AH85" s="2">
        <f>VLOOKUP($A85,Constants!$A$2:$AI$6,29,FALSE)</f>
        <v>1.5932968440905715</v>
      </c>
      <c r="AI85" s="2">
        <f>VLOOKUP($A85,Constants!$A$2:$AI$6,30,FALSE)</f>
        <v>2.0582668631846195</v>
      </c>
      <c r="AJ85" s="2">
        <f>VLOOKUP($A85,Constants!$A$2:$AI$6,31,FALSE)</f>
        <v>0.11411181513636191</v>
      </c>
      <c r="AK85" s="2">
        <f>VLOOKUP($A85,Constants!$A$2:$AI$6,32,FALSE)</f>
        <v>1.2242284962251651</v>
      </c>
      <c r="AL85" s="2">
        <f>VLOOKUP($A85,Constants!$A$2:$AI$6,33,FALSE)</f>
        <v>2.1013171726872297</v>
      </c>
      <c r="AM85" s="2">
        <f>VLOOKUP($A85,Constants!$A$2:$AI$6,34,FALSE)</f>
        <v>0.33107416930744227</v>
      </c>
      <c r="AN85" s="2">
        <f>VLOOKUP($A85,Constants!$A$2:$AI$6,35,FALSE)</f>
        <v>1.1701719346665544</v>
      </c>
      <c r="AO85" s="5">
        <f t="shared" si="13"/>
        <v>675.02707873416705</v>
      </c>
      <c r="AP85" s="5">
        <f t="shared" si="19"/>
        <v>675.19946904173139</v>
      </c>
      <c r="AQ85" s="4">
        <f t="shared" si="20"/>
        <v>1446.0587170545398</v>
      </c>
      <c r="AR85" s="4">
        <f t="shared" si="21"/>
        <v>1459.199435070195</v>
      </c>
    </row>
    <row r="86" spans="1:44" x14ac:dyDescent="0.4">
      <c r="A86" s="1">
        <v>2012</v>
      </c>
      <c r="B86" s="1" t="s">
        <v>29</v>
      </c>
      <c r="C86" s="1">
        <v>1873</v>
      </c>
      <c r="D86" s="1">
        <v>5477</v>
      </c>
      <c r="E86" s="1">
        <v>6115</v>
      </c>
      <c r="F86" s="1">
        <v>1377</v>
      </c>
      <c r="G86" s="1">
        <v>879</v>
      </c>
      <c r="H86" s="1">
        <v>296</v>
      </c>
      <c r="I86" s="1">
        <v>30</v>
      </c>
      <c r="J86" s="1">
        <v>172</v>
      </c>
      <c r="K86" s="1">
        <v>669</v>
      </c>
      <c r="L86" s="1">
        <v>636</v>
      </c>
      <c r="M86" s="1">
        <v>481</v>
      </c>
      <c r="N86" s="1">
        <v>54</v>
      </c>
      <c r="O86" s="1">
        <v>1266</v>
      </c>
      <c r="P86" s="1">
        <v>47</v>
      </c>
      <c r="Q86" s="1">
        <v>37</v>
      </c>
      <c r="R86" s="1">
        <v>73</v>
      </c>
      <c r="S86" s="1">
        <v>100</v>
      </c>
      <c r="T86" s="1">
        <v>87</v>
      </c>
      <c r="U86" s="1">
        <v>27</v>
      </c>
      <c r="V86" s="1">
        <f t="shared" si="14"/>
        <v>2249</v>
      </c>
      <c r="W86" s="2">
        <f t="shared" si="15"/>
        <v>0.25141500821617674</v>
      </c>
      <c r="X86" s="2">
        <f t="shared" si="16"/>
        <v>0.31529294935451835</v>
      </c>
      <c r="Y86" s="2">
        <f t="shared" si="17"/>
        <v>0.41062625524922403</v>
      </c>
      <c r="Z86" s="2">
        <f t="shared" si="18"/>
        <v>0.72591920460374237</v>
      </c>
      <c r="AA86" s="2">
        <f t="shared" si="12"/>
        <v>0.3091182364729459</v>
      </c>
      <c r="AB86" s="2">
        <f>VLOOKUP($A86,Constants!$A$2:$AI$6,23,FALSE)</f>
        <v>0.31500038541586373</v>
      </c>
      <c r="AC86" s="2">
        <f>VLOOKUP($A86,Constants!$A$2:$AI$6,24,FALSE)</f>
        <v>1.2451903412633971</v>
      </c>
      <c r="AD86" s="2">
        <f>VLOOKUP($A86,Constants!$A$2:$AI$6,25,FALSE)</f>
        <v>0.69053384667460882</v>
      </c>
      <c r="AE86" s="2">
        <f>VLOOKUP($A86,Constants!$A$2:$AI$6,26,FALSE)</f>
        <v>0.72166360520619355</v>
      </c>
      <c r="AF86" s="2">
        <f>VLOOKUP($A86,Constants!$A$2:$AI$6,27,FALSE)</f>
        <v>0.88353834957043531</v>
      </c>
      <c r="AG86" s="2">
        <f>VLOOKUP($A86,Constants!$A$2:$AI$6,28,FALSE)</f>
        <v>1.2570954519494544</v>
      </c>
      <c r="AH86" s="2">
        <f>VLOOKUP($A86,Constants!$A$2:$AI$6,29,FALSE)</f>
        <v>1.5932968440905715</v>
      </c>
      <c r="AI86" s="2">
        <f>VLOOKUP($A86,Constants!$A$2:$AI$6,30,FALSE)</f>
        <v>2.0582668631846195</v>
      </c>
      <c r="AJ86" s="2">
        <f>VLOOKUP($A86,Constants!$A$2:$AI$6,31,FALSE)</f>
        <v>0.11411181513636191</v>
      </c>
      <c r="AK86" s="2">
        <f>VLOOKUP($A86,Constants!$A$2:$AI$6,32,FALSE)</f>
        <v>1.2242284962251651</v>
      </c>
      <c r="AL86" s="2">
        <f>VLOOKUP($A86,Constants!$A$2:$AI$6,33,FALSE)</f>
        <v>2.1013171726872297</v>
      </c>
      <c r="AM86" s="2">
        <f>VLOOKUP($A86,Constants!$A$2:$AI$6,34,FALSE)</f>
        <v>0.33107416930744227</v>
      </c>
      <c r="AN86" s="2">
        <f>VLOOKUP($A86,Constants!$A$2:$AI$6,35,FALSE)</f>
        <v>1.1701719346665544</v>
      </c>
      <c r="AO86" s="5">
        <f t="shared" si="13"/>
        <v>668.90712910093396</v>
      </c>
      <c r="AP86" s="5">
        <f t="shared" si="19"/>
        <v>669.26387799844827</v>
      </c>
      <c r="AQ86" s="4">
        <f t="shared" si="20"/>
        <v>8.6250038933350561E-3</v>
      </c>
      <c r="AR86" s="4">
        <f t="shared" si="21"/>
        <v>6.9631598065062708E-2</v>
      </c>
    </row>
    <row r="87" spans="1:44" x14ac:dyDescent="0.4">
      <c r="A87" s="1">
        <v>2013</v>
      </c>
      <c r="B87" s="1" t="s">
        <v>36</v>
      </c>
      <c r="C87" s="1">
        <v>1886</v>
      </c>
      <c r="D87" s="1">
        <v>5436</v>
      </c>
      <c r="E87" s="1">
        <v>6047</v>
      </c>
      <c r="F87" s="1">
        <v>1365</v>
      </c>
      <c r="G87" s="1">
        <v>918</v>
      </c>
      <c r="H87" s="1">
        <v>259</v>
      </c>
      <c r="I87" s="1">
        <v>27</v>
      </c>
      <c r="J87" s="1">
        <v>161</v>
      </c>
      <c r="K87" s="1">
        <v>656</v>
      </c>
      <c r="L87" s="1">
        <v>621</v>
      </c>
      <c r="M87" s="1">
        <v>464</v>
      </c>
      <c r="N87" s="1">
        <v>35</v>
      </c>
      <c r="O87" s="1">
        <v>1192</v>
      </c>
      <c r="P87" s="1">
        <v>40</v>
      </c>
      <c r="Q87" s="1">
        <v>39</v>
      </c>
      <c r="R87" s="1">
        <v>68</v>
      </c>
      <c r="S87" s="1">
        <v>115</v>
      </c>
      <c r="T87" s="1">
        <v>88</v>
      </c>
      <c r="U87" s="1">
        <v>28</v>
      </c>
      <c r="V87" s="1">
        <f t="shared" si="14"/>
        <v>2161</v>
      </c>
      <c r="W87" s="2">
        <f t="shared" si="15"/>
        <v>0.2511037527593819</v>
      </c>
      <c r="X87" s="2">
        <f t="shared" si="16"/>
        <v>0.31259407927747113</v>
      </c>
      <c r="Y87" s="2">
        <f t="shared" si="17"/>
        <v>0.39753495217071377</v>
      </c>
      <c r="Z87" s="2">
        <f t="shared" si="18"/>
        <v>0.71012903144818496</v>
      </c>
      <c r="AA87" s="2">
        <f t="shared" si="12"/>
        <v>0.30854643337819648</v>
      </c>
      <c r="AB87" s="2">
        <f>VLOOKUP($A87,Constants!$A$2:$AI$6,23,FALSE)</f>
        <v>0.31379523916534663</v>
      </c>
      <c r="AC87" s="2">
        <f>VLOOKUP($A87,Constants!$A$2:$AI$6,24,FALSE)</f>
        <v>1.276807374556703</v>
      </c>
      <c r="AD87" s="2">
        <f>VLOOKUP($A87,Constants!$A$2:$AI$6,25,FALSE)</f>
        <v>0.69002638226032553</v>
      </c>
      <c r="AE87" s="2">
        <f>VLOOKUP($A87,Constants!$A$2:$AI$6,26,FALSE)</f>
        <v>0.72194656662424317</v>
      </c>
      <c r="AF87" s="2">
        <f>VLOOKUP($A87,Constants!$A$2:$AI$6,27,FALSE)</f>
        <v>0.88793152531661457</v>
      </c>
      <c r="AG87" s="2">
        <f>VLOOKUP($A87,Constants!$A$2:$AI$6,28,FALSE)</f>
        <v>1.2709737376836254</v>
      </c>
      <c r="AH87" s="2">
        <f>VLOOKUP($A87,Constants!$A$2:$AI$6,29,FALSE)</f>
        <v>1.6157117288139353</v>
      </c>
      <c r="AI87" s="2">
        <f>VLOOKUP($A87,Constants!$A$2:$AI$6,30,FALSE)</f>
        <v>2.1013255635447305</v>
      </c>
      <c r="AJ87" s="2">
        <f>VLOOKUP($A87,Constants!$A$2:$AI$6,31,FALSE)</f>
        <v>0.10956169911236362</v>
      </c>
      <c r="AK87" s="2">
        <f>VLOOKUP($A87,Constants!$A$2:$AI$6,32,FALSE)</f>
        <v>1.2282412528481768</v>
      </c>
      <c r="AL87" s="2">
        <f>VLOOKUP($A87,Constants!$A$2:$AI$6,33,FALSE)</f>
        <v>2.130502526736918</v>
      </c>
      <c r="AM87" s="2">
        <f>VLOOKUP($A87,Constants!$A$2:$AI$6,34,FALSE)</f>
        <v>0.32408126522478498</v>
      </c>
      <c r="AN87" s="2">
        <f>VLOOKUP($A87,Constants!$A$2:$AI$6,35,FALSE)</f>
        <v>1.1629379282817152</v>
      </c>
      <c r="AO87" s="5">
        <f t="shared" si="13"/>
        <v>637.6610847624072</v>
      </c>
      <c r="AP87" s="5">
        <f t="shared" si="19"/>
        <v>637.94107580667242</v>
      </c>
      <c r="AQ87" s="4">
        <f t="shared" si="20"/>
        <v>336.3158120916134</v>
      </c>
      <c r="AR87" s="4">
        <f t="shared" si="21"/>
        <v>326.12474302035235</v>
      </c>
    </row>
    <row r="88" spans="1:44" x14ac:dyDescent="0.4">
      <c r="A88" s="1">
        <v>2012</v>
      </c>
      <c r="B88" s="1" t="s">
        <v>47</v>
      </c>
      <c r="C88" s="1">
        <v>1854</v>
      </c>
      <c r="D88" s="1">
        <v>5525</v>
      </c>
      <c r="E88" s="1">
        <v>6195</v>
      </c>
      <c r="F88" s="1">
        <v>1385</v>
      </c>
      <c r="G88" s="1">
        <v>959</v>
      </c>
      <c r="H88" s="1">
        <v>266</v>
      </c>
      <c r="I88" s="1">
        <v>24</v>
      </c>
      <c r="J88" s="1">
        <v>136</v>
      </c>
      <c r="K88" s="1">
        <v>667</v>
      </c>
      <c r="L88" s="1">
        <v>635</v>
      </c>
      <c r="M88" s="1">
        <v>555</v>
      </c>
      <c r="N88" s="1">
        <v>28</v>
      </c>
      <c r="O88" s="1">
        <v>1087</v>
      </c>
      <c r="P88" s="1">
        <v>59</v>
      </c>
      <c r="Q88" s="1">
        <v>39</v>
      </c>
      <c r="R88" s="1">
        <v>17</v>
      </c>
      <c r="S88" s="1">
        <v>142</v>
      </c>
      <c r="T88" s="1">
        <v>110</v>
      </c>
      <c r="U88" s="1">
        <v>44</v>
      </c>
      <c r="V88" s="1">
        <f t="shared" si="14"/>
        <v>2107</v>
      </c>
      <c r="W88" s="2">
        <f t="shared" si="15"/>
        <v>0.25067873303167421</v>
      </c>
      <c r="X88" s="2">
        <f t="shared" si="16"/>
        <v>0.32356749757202979</v>
      </c>
      <c r="Y88" s="2">
        <f t="shared" si="17"/>
        <v>0.38135746606334842</v>
      </c>
      <c r="Z88" s="2">
        <f t="shared" si="18"/>
        <v>0.70492496363537827</v>
      </c>
      <c r="AA88" s="2">
        <f t="shared" si="12"/>
        <v>0.32048780487804879</v>
      </c>
      <c r="AB88" s="2">
        <f>VLOOKUP($A88,Constants!$A$2:$AI$6,23,FALSE)</f>
        <v>0.31500038541586373</v>
      </c>
      <c r="AC88" s="2">
        <f>VLOOKUP($A88,Constants!$A$2:$AI$6,24,FALSE)</f>
        <v>1.2451903412633971</v>
      </c>
      <c r="AD88" s="2">
        <f>VLOOKUP($A88,Constants!$A$2:$AI$6,25,FALSE)</f>
        <v>0.69053384667460882</v>
      </c>
      <c r="AE88" s="2">
        <f>VLOOKUP($A88,Constants!$A$2:$AI$6,26,FALSE)</f>
        <v>0.72166360520619355</v>
      </c>
      <c r="AF88" s="2">
        <f>VLOOKUP($A88,Constants!$A$2:$AI$6,27,FALSE)</f>
        <v>0.88353834957043531</v>
      </c>
      <c r="AG88" s="2">
        <f>VLOOKUP($A88,Constants!$A$2:$AI$6,28,FALSE)</f>
        <v>1.2570954519494544</v>
      </c>
      <c r="AH88" s="2">
        <f>VLOOKUP($A88,Constants!$A$2:$AI$6,29,FALSE)</f>
        <v>1.5932968440905715</v>
      </c>
      <c r="AI88" s="2">
        <f>VLOOKUP($A88,Constants!$A$2:$AI$6,30,FALSE)</f>
        <v>2.0582668631846195</v>
      </c>
      <c r="AJ88" s="2">
        <f>VLOOKUP($A88,Constants!$A$2:$AI$6,31,FALSE)</f>
        <v>0.11411181513636191</v>
      </c>
      <c r="AK88" s="2">
        <f>VLOOKUP($A88,Constants!$A$2:$AI$6,32,FALSE)</f>
        <v>1.2242284962251651</v>
      </c>
      <c r="AL88" s="2">
        <f>VLOOKUP($A88,Constants!$A$2:$AI$6,33,FALSE)</f>
        <v>2.1013171726872297</v>
      </c>
      <c r="AM88" s="2">
        <f>VLOOKUP($A88,Constants!$A$2:$AI$6,34,FALSE)</f>
        <v>0.33107416930744227</v>
      </c>
      <c r="AN88" s="2">
        <f>VLOOKUP($A88,Constants!$A$2:$AI$6,35,FALSE)</f>
        <v>1.1701719346665544</v>
      </c>
      <c r="AO88" s="5">
        <f t="shared" si="13"/>
        <v>734.22339125102837</v>
      </c>
      <c r="AP88" s="5">
        <f t="shared" si="19"/>
        <v>734.18421702651779</v>
      </c>
      <c r="AQ88" s="4">
        <f t="shared" si="20"/>
        <v>4518.9843312888379</v>
      </c>
      <c r="AR88" s="4">
        <f t="shared" si="21"/>
        <v>4513.7190174662419</v>
      </c>
    </row>
    <row r="89" spans="1:44" x14ac:dyDescent="0.4">
      <c r="A89" s="1">
        <v>2011</v>
      </c>
      <c r="B89" s="1" t="s">
        <v>47</v>
      </c>
      <c r="C89" s="1">
        <v>1807</v>
      </c>
      <c r="D89" s="1">
        <v>5509</v>
      </c>
      <c r="E89" s="1">
        <v>6142</v>
      </c>
      <c r="F89" s="1">
        <v>1380</v>
      </c>
      <c r="G89" s="1">
        <v>910</v>
      </c>
      <c r="H89" s="1">
        <v>290</v>
      </c>
      <c r="I89" s="1">
        <v>26</v>
      </c>
      <c r="J89" s="1">
        <v>154</v>
      </c>
      <c r="K89" s="1">
        <v>704</v>
      </c>
      <c r="L89" s="1">
        <v>671</v>
      </c>
      <c r="M89" s="1">
        <v>494</v>
      </c>
      <c r="N89" s="1">
        <v>30</v>
      </c>
      <c r="O89" s="1">
        <v>1269</v>
      </c>
      <c r="P89" s="1">
        <v>65</v>
      </c>
      <c r="Q89" s="1">
        <v>43</v>
      </c>
      <c r="R89" s="1">
        <v>31</v>
      </c>
      <c r="S89" s="1">
        <v>111</v>
      </c>
      <c r="T89" s="1">
        <v>89</v>
      </c>
      <c r="U89" s="1">
        <v>42</v>
      </c>
      <c r="V89" s="1">
        <f t="shared" si="14"/>
        <v>2184</v>
      </c>
      <c r="W89" s="2">
        <f t="shared" si="15"/>
        <v>0.25049918315483755</v>
      </c>
      <c r="X89" s="2">
        <f t="shared" si="16"/>
        <v>0.31729667812142037</v>
      </c>
      <c r="Y89" s="2">
        <f t="shared" si="17"/>
        <v>0.39644218551461247</v>
      </c>
      <c r="Z89" s="2">
        <f t="shared" si="18"/>
        <v>0.71373886363603289</v>
      </c>
      <c r="AA89" s="2">
        <f t="shared" si="12"/>
        <v>0.31392863015951322</v>
      </c>
      <c r="AB89" s="2">
        <f>VLOOKUP($A89,Constants!$A$2:$AI$6,23,FALSE)</f>
        <v>0.31597191750767878</v>
      </c>
      <c r="AC89" s="2">
        <f>VLOOKUP($A89,Constants!$A$2:$AI$6,24,FALSE)</f>
        <v>1.264161343392616</v>
      </c>
      <c r="AD89" s="2">
        <f>VLOOKUP($A89,Constants!$A$2:$AI$6,25,FALSE)</f>
        <v>0.69439627576010876</v>
      </c>
      <c r="AE89" s="2">
        <f>VLOOKUP($A89,Constants!$A$2:$AI$6,26,FALSE)</f>
        <v>0.72600030934492421</v>
      </c>
      <c r="AF89" s="2">
        <f>VLOOKUP($A89,Constants!$A$2:$AI$6,27,FALSE)</f>
        <v>0.89034128398596424</v>
      </c>
      <c r="AG89" s="2">
        <f>VLOOKUP($A89,Constants!$A$2:$AI$6,28,FALSE)</f>
        <v>1.2695896870037491</v>
      </c>
      <c r="AH89" s="2">
        <f>VLOOKUP($A89,Constants!$A$2:$AI$6,29,FALSE)</f>
        <v>1.6109132497197556</v>
      </c>
      <c r="AI89" s="2">
        <f>VLOOKUP($A89,Constants!$A$2:$AI$6,30,FALSE)</f>
        <v>2.0857977982573415</v>
      </c>
      <c r="AJ89" s="2">
        <f>VLOOKUP($A89,Constants!$A$2:$AI$6,31,FALSE)</f>
        <v>0.11232691840535507</v>
      </c>
      <c r="AK89" s="2">
        <f>VLOOKUP($A89,Constants!$A$2:$AI$6,32,FALSE)</f>
        <v>1.2114736472894483</v>
      </c>
      <c r="AL89" s="2">
        <f>VLOOKUP($A89,Constants!$A$2:$AI$6,33,FALSE)</f>
        <v>2.1108188330408901</v>
      </c>
      <c r="AM89" s="2">
        <f>VLOOKUP($A89,Constants!$A$2:$AI$6,34,FALSE)</f>
        <v>0.32628272411395753</v>
      </c>
      <c r="AN89" s="2">
        <f>VLOOKUP($A89,Constants!$A$2:$AI$6,35,FALSE)</f>
        <v>1.1673247856953355</v>
      </c>
      <c r="AO89" s="5">
        <f t="shared" si="13"/>
        <v>679.98450470684827</v>
      </c>
      <c r="AP89" s="5">
        <f t="shared" si="19"/>
        <v>680.02730963535532</v>
      </c>
      <c r="AQ89" s="4">
        <f t="shared" si="20"/>
        <v>576.74401417539286</v>
      </c>
      <c r="AR89" s="4">
        <f t="shared" si="21"/>
        <v>574.68988331912772</v>
      </c>
    </row>
    <row r="90" spans="1:44" x14ac:dyDescent="0.4">
      <c r="A90" s="1">
        <v>2011</v>
      </c>
      <c r="B90" s="1" t="s">
        <v>40</v>
      </c>
      <c r="C90" s="1">
        <v>1854</v>
      </c>
      <c r="D90" s="1">
        <v>5421</v>
      </c>
      <c r="E90" s="1">
        <v>6096</v>
      </c>
      <c r="F90" s="1">
        <v>1357</v>
      </c>
      <c r="G90" s="1">
        <v>855</v>
      </c>
      <c r="H90" s="1">
        <v>293</v>
      </c>
      <c r="I90" s="1">
        <v>37</v>
      </c>
      <c r="J90" s="1">
        <v>172</v>
      </c>
      <c r="K90" s="1">
        <v>731</v>
      </c>
      <c r="L90" s="1">
        <v>702</v>
      </c>
      <c r="M90" s="1">
        <v>531</v>
      </c>
      <c r="N90" s="1">
        <v>55</v>
      </c>
      <c r="O90" s="1">
        <v>1249</v>
      </c>
      <c r="P90" s="1">
        <v>61</v>
      </c>
      <c r="Q90" s="1">
        <v>33</v>
      </c>
      <c r="R90" s="1">
        <v>50</v>
      </c>
      <c r="S90" s="1">
        <v>82</v>
      </c>
      <c r="T90" s="1">
        <v>133</v>
      </c>
      <c r="U90" s="1">
        <v>55</v>
      </c>
      <c r="V90" s="1">
        <f t="shared" si="14"/>
        <v>2240</v>
      </c>
      <c r="W90" s="2">
        <f t="shared" si="15"/>
        <v>0.25032281866814243</v>
      </c>
      <c r="X90" s="2">
        <f t="shared" si="16"/>
        <v>0.32236189216010586</v>
      </c>
      <c r="Y90" s="2">
        <f t="shared" si="17"/>
        <v>0.41320789522228374</v>
      </c>
      <c r="Z90" s="2">
        <f t="shared" si="18"/>
        <v>0.73556978738238965</v>
      </c>
      <c r="AA90" s="2">
        <f t="shared" si="12"/>
        <v>0.31614087798364215</v>
      </c>
      <c r="AB90" s="2">
        <f>VLOOKUP($A90,Constants!$A$2:$AI$6,23,FALSE)</f>
        <v>0.31597191750767878</v>
      </c>
      <c r="AC90" s="2">
        <f>VLOOKUP($A90,Constants!$A$2:$AI$6,24,FALSE)</f>
        <v>1.264161343392616</v>
      </c>
      <c r="AD90" s="2">
        <f>VLOOKUP($A90,Constants!$A$2:$AI$6,25,FALSE)</f>
        <v>0.69439627576010876</v>
      </c>
      <c r="AE90" s="2">
        <f>VLOOKUP($A90,Constants!$A$2:$AI$6,26,FALSE)</f>
        <v>0.72600030934492421</v>
      </c>
      <c r="AF90" s="2">
        <f>VLOOKUP($A90,Constants!$A$2:$AI$6,27,FALSE)</f>
        <v>0.89034128398596424</v>
      </c>
      <c r="AG90" s="2">
        <f>VLOOKUP($A90,Constants!$A$2:$AI$6,28,FALSE)</f>
        <v>1.2695896870037491</v>
      </c>
      <c r="AH90" s="2">
        <f>VLOOKUP($A90,Constants!$A$2:$AI$6,29,FALSE)</f>
        <v>1.6109132497197556</v>
      </c>
      <c r="AI90" s="2">
        <f>VLOOKUP($A90,Constants!$A$2:$AI$6,30,FALSE)</f>
        <v>2.0857977982573415</v>
      </c>
      <c r="AJ90" s="2">
        <f>VLOOKUP($A90,Constants!$A$2:$AI$6,31,FALSE)</f>
        <v>0.11232691840535507</v>
      </c>
      <c r="AK90" s="2">
        <f>VLOOKUP($A90,Constants!$A$2:$AI$6,32,FALSE)</f>
        <v>1.2114736472894483</v>
      </c>
      <c r="AL90" s="2">
        <f>VLOOKUP($A90,Constants!$A$2:$AI$6,33,FALSE)</f>
        <v>2.1108188330408901</v>
      </c>
      <c r="AM90" s="2">
        <f>VLOOKUP($A90,Constants!$A$2:$AI$6,34,FALSE)</f>
        <v>0.32628272411395753</v>
      </c>
      <c r="AN90" s="2">
        <f>VLOOKUP($A90,Constants!$A$2:$AI$6,35,FALSE)</f>
        <v>1.1673247856953355</v>
      </c>
      <c r="AO90" s="5">
        <f t="shared" si="13"/>
        <v>685.55965061642803</v>
      </c>
      <c r="AP90" s="5">
        <f t="shared" si="19"/>
        <v>685.55961526606109</v>
      </c>
      <c r="AQ90" s="4">
        <f t="shared" si="20"/>
        <v>2064.8253521010897</v>
      </c>
      <c r="AR90" s="4">
        <f t="shared" si="21"/>
        <v>2064.8285647683888</v>
      </c>
    </row>
    <row r="91" spans="1:44" x14ac:dyDescent="0.4">
      <c r="A91" s="1">
        <v>2010</v>
      </c>
      <c r="B91" s="1" t="s">
        <v>36</v>
      </c>
      <c r="C91" s="1">
        <v>2243</v>
      </c>
      <c r="D91" s="1">
        <v>5418</v>
      </c>
      <c r="E91" s="1">
        <v>6100</v>
      </c>
      <c r="F91" s="1">
        <v>1355</v>
      </c>
      <c r="G91" s="1">
        <v>925</v>
      </c>
      <c r="H91" s="1">
        <v>250</v>
      </c>
      <c r="I91" s="1">
        <v>31</v>
      </c>
      <c r="J91" s="1">
        <v>149</v>
      </c>
      <c r="K91" s="1">
        <v>655</v>
      </c>
      <c r="L91" s="1">
        <v>634</v>
      </c>
      <c r="M91" s="1">
        <v>503</v>
      </c>
      <c r="N91" s="1">
        <v>36</v>
      </c>
      <c r="O91" s="1">
        <v>1220</v>
      </c>
      <c r="P91" s="1">
        <v>60</v>
      </c>
      <c r="Q91" s="1">
        <v>47</v>
      </c>
      <c r="R91" s="1">
        <v>71</v>
      </c>
      <c r="S91" s="1">
        <v>125</v>
      </c>
      <c r="T91" s="1">
        <v>110</v>
      </c>
      <c r="U91" s="1">
        <v>41</v>
      </c>
      <c r="V91" s="1">
        <f t="shared" si="14"/>
        <v>2114</v>
      </c>
      <c r="W91" s="2">
        <f t="shared" si="15"/>
        <v>0.25009228497600589</v>
      </c>
      <c r="X91" s="2">
        <f t="shared" si="16"/>
        <v>0.31818181818181818</v>
      </c>
      <c r="Y91" s="2">
        <f t="shared" si="17"/>
        <v>0.39018087855297157</v>
      </c>
      <c r="Z91" s="2">
        <f t="shared" si="18"/>
        <v>0.7083626967347898</v>
      </c>
      <c r="AA91" s="2">
        <f t="shared" si="12"/>
        <v>0.31408544726301735</v>
      </c>
      <c r="AB91" s="2">
        <f>VLOOKUP($A91,Constants!$A$2:$AI$6,23,FALSE)</f>
        <v>0.32098596558422016</v>
      </c>
      <c r="AC91" s="2">
        <f>VLOOKUP($A91,Constants!$A$2:$AI$6,24,FALSE)</f>
        <v>1.2506962281491565</v>
      </c>
      <c r="AD91" s="2">
        <f>VLOOKUP($A91,Constants!$A$2:$AI$6,25,FALSE)</f>
        <v>0.70121471642379218</v>
      </c>
      <c r="AE91" s="2">
        <f>VLOOKUP($A91,Constants!$A$2:$AI$6,26,FALSE)</f>
        <v>0.73248212212752117</v>
      </c>
      <c r="AF91" s="2">
        <f>VLOOKUP($A91,Constants!$A$2:$AI$6,27,FALSE)</f>
        <v>0.89507263178691154</v>
      </c>
      <c r="AG91" s="2">
        <f>VLOOKUP($A91,Constants!$A$2:$AI$6,28,FALSE)</f>
        <v>1.2702815002316585</v>
      </c>
      <c r="AH91" s="2">
        <f>VLOOKUP($A91,Constants!$A$2:$AI$6,29,FALSE)</f>
        <v>1.6079694818319308</v>
      </c>
      <c r="AI91" s="2">
        <f>VLOOKUP($A91,Constants!$A$2:$AI$6,30,FALSE)</f>
        <v>2.071960684993039</v>
      </c>
      <c r="AJ91" s="2">
        <f>VLOOKUP($A91,Constants!$A$2:$AI$6,31,FALSE)</f>
        <v>0.11483511449558886</v>
      </c>
      <c r="AK91" s="2">
        <f>VLOOKUP($A91,Constants!$A$2:$AI$6,32,FALSE)</f>
        <v>1.2060869949739947</v>
      </c>
      <c r="AL91" s="2">
        <f>VLOOKUP($A91,Constants!$A$2:$AI$6,33,FALSE)</f>
        <v>2.1177173430342862</v>
      </c>
      <c r="AM91" s="2">
        <f>VLOOKUP($A91,Constants!$A$2:$AI$6,34,FALSE)</f>
        <v>0.32895683426004935</v>
      </c>
      <c r="AN91" s="2">
        <f>VLOOKUP($A91,Constants!$A$2:$AI$6,35,FALSE)</f>
        <v>1.1713291809097841</v>
      </c>
      <c r="AO91" s="5">
        <f t="shared" si="13"/>
        <v>666.838414698831</v>
      </c>
      <c r="AP91" s="5">
        <f t="shared" si="19"/>
        <v>667.32358370665588</v>
      </c>
      <c r="AQ91" s="4">
        <f t="shared" si="20"/>
        <v>140.14806258149792</v>
      </c>
      <c r="AR91" s="4">
        <f t="shared" si="21"/>
        <v>151.87071537495433</v>
      </c>
    </row>
    <row r="92" spans="1:44" x14ac:dyDescent="0.4">
      <c r="A92" s="1">
        <v>2014</v>
      </c>
      <c r="B92" s="1" t="s">
        <v>35</v>
      </c>
      <c r="C92" s="1">
        <v>2008</v>
      </c>
      <c r="D92" s="1">
        <v>5462</v>
      </c>
      <c r="E92" s="1">
        <v>6065</v>
      </c>
      <c r="F92" s="1">
        <v>1366</v>
      </c>
      <c r="G92" s="1">
        <v>891</v>
      </c>
      <c r="H92" s="1">
        <v>297</v>
      </c>
      <c r="I92" s="1">
        <v>28</v>
      </c>
      <c r="J92" s="1">
        <v>150</v>
      </c>
      <c r="K92" s="1">
        <v>650</v>
      </c>
      <c r="L92" s="1">
        <v>617</v>
      </c>
      <c r="M92" s="1">
        <v>423</v>
      </c>
      <c r="N92" s="1">
        <v>32</v>
      </c>
      <c r="O92" s="1">
        <v>1197</v>
      </c>
      <c r="P92" s="1">
        <v>73</v>
      </c>
      <c r="Q92" s="1">
        <v>37</v>
      </c>
      <c r="R92" s="1">
        <v>70</v>
      </c>
      <c r="S92" s="1">
        <v>137</v>
      </c>
      <c r="T92" s="1">
        <v>102</v>
      </c>
      <c r="U92" s="1">
        <v>43</v>
      </c>
      <c r="V92" s="1">
        <f t="shared" si="14"/>
        <v>2169</v>
      </c>
      <c r="W92" s="2">
        <f t="shared" si="15"/>
        <v>0.25009154155986818</v>
      </c>
      <c r="X92" s="2">
        <f t="shared" si="16"/>
        <v>0.31059216013344454</v>
      </c>
      <c r="Y92" s="2">
        <f t="shared" si="17"/>
        <v>0.39710728670816553</v>
      </c>
      <c r="Z92" s="2">
        <f t="shared" si="18"/>
        <v>0.70769944684161001</v>
      </c>
      <c r="AA92" s="2">
        <f t="shared" si="12"/>
        <v>0.30689250377326849</v>
      </c>
      <c r="AB92" s="2">
        <f>VLOOKUP($A92,Constants!$A$2:$AI$6,23,FALSE)</f>
        <v>0.3099515365128318</v>
      </c>
      <c r="AC92" s="2">
        <f>VLOOKUP($A92,Constants!$A$2:$AI$6,24,FALSE)</f>
        <v>1.3038455044940069</v>
      </c>
      <c r="AD92" s="2">
        <f>VLOOKUP($A92,Constants!$A$2:$AI$6,25,FALSE)</f>
        <v>0.68941052846333761</v>
      </c>
      <c r="AE92" s="2">
        <f>VLOOKUP($A92,Constants!$A$2:$AI$6,26,FALSE)</f>
        <v>0.72200666607568775</v>
      </c>
      <c r="AF92" s="2">
        <f>VLOOKUP($A92,Constants!$A$2:$AI$6,27,FALSE)</f>
        <v>0.8915065816599087</v>
      </c>
      <c r="AG92" s="2">
        <f>VLOOKUP($A92,Constants!$A$2:$AI$6,28,FALSE)</f>
        <v>1.2826602330081107</v>
      </c>
      <c r="AH92" s="2">
        <f>VLOOKUP($A92,Constants!$A$2:$AI$6,29,FALSE)</f>
        <v>1.6346985192214927</v>
      </c>
      <c r="AI92" s="2">
        <f>VLOOKUP($A92,Constants!$A$2:$AI$6,30,FALSE)</f>
        <v>2.1353352428044414</v>
      </c>
      <c r="AJ92" s="2">
        <f>VLOOKUP($A92,Constants!$A$2:$AI$6,31,FALSE)</f>
        <v>0.10743878039232743</v>
      </c>
      <c r="AK92" s="2">
        <f>VLOOKUP($A92,Constants!$A$2:$AI$6,32,FALSE)</f>
        <v>1.1991075934703359</v>
      </c>
      <c r="AL92" s="2">
        <f>VLOOKUP($A92,Constants!$A$2:$AI$6,33,FALSE)</f>
        <v>2.1034643740319066</v>
      </c>
      <c r="AM92" s="2">
        <f>VLOOKUP($A92,Constants!$A$2:$AI$6,34,FALSE)</f>
        <v>0.31747544223246543</v>
      </c>
      <c r="AN92" s="2">
        <f>VLOOKUP($A92,Constants!$A$2:$AI$6,35,FALSE)</f>
        <v>1.1595897155302428</v>
      </c>
      <c r="AO92" s="5">
        <f t="shared" si="13"/>
        <v>637.38673072134975</v>
      </c>
      <c r="AP92" s="5">
        <f t="shared" si="19"/>
        <v>637.4790862649794</v>
      </c>
      <c r="AQ92" s="4">
        <f t="shared" si="20"/>
        <v>159.0945618957422</v>
      </c>
      <c r="AR92" s="4">
        <f t="shared" si="21"/>
        <v>156.77328075982749</v>
      </c>
    </row>
    <row r="93" spans="1:44" x14ac:dyDescent="0.4">
      <c r="A93" s="1">
        <v>2010</v>
      </c>
      <c r="B93" s="1" t="s">
        <v>40</v>
      </c>
      <c r="C93" s="1">
        <v>2024</v>
      </c>
      <c r="D93" s="1">
        <v>5473</v>
      </c>
      <c r="E93" s="1">
        <v>6183</v>
      </c>
      <c r="F93" s="1">
        <v>1366</v>
      </c>
      <c r="G93" s="1">
        <v>851</v>
      </c>
      <c r="H93" s="1">
        <v>301</v>
      </c>
      <c r="I93" s="1">
        <v>34</v>
      </c>
      <c r="J93" s="1">
        <v>180</v>
      </c>
      <c r="K93" s="1">
        <v>713</v>
      </c>
      <c r="L93" s="1">
        <v>691</v>
      </c>
      <c r="M93" s="1">
        <v>589</v>
      </c>
      <c r="N93" s="1">
        <v>45</v>
      </c>
      <c r="O93" s="1">
        <v>1529</v>
      </c>
      <c r="P93" s="1">
        <v>39</v>
      </c>
      <c r="Q93" s="1">
        <v>41</v>
      </c>
      <c r="R93" s="1">
        <v>41</v>
      </c>
      <c r="S93" s="1">
        <v>115</v>
      </c>
      <c r="T93" s="1">
        <v>86</v>
      </c>
      <c r="U93" s="1">
        <v>41</v>
      </c>
      <c r="V93" s="1">
        <f t="shared" si="14"/>
        <v>2275</v>
      </c>
      <c r="W93" s="2">
        <f t="shared" si="15"/>
        <v>0.2495888909190572</v>
      </c>
      <c r="X93" s="2">
        <f t="shared" si="16"/>
        <v>0.32464995115597522</v>
      </c>
      <c r="Y93" s="2">
        <f t="shared" si="17"/>
        <v>0.41567695961995249</v>
      </c>
      <c r="Z93" s="2">
        <f t="shared" si="18"/>
        <v>0.74032691077592772</v>
      </c>
      <c r="AA93" s="2">
        <f t="shared" si="12"/>
        <v>0.31966540921764802</v>
      </c>
      <c r="AB93" s="2">
        <f>VLOOKUP($A93,Constants!$A$2:$AI$6,23,FALSE)</f>
        <v>0.32098596558422016</v>
      </c>
      <c r="AC93" s="2">
        <f>VLOOKUP($A93,Constants!$A$2:$AI$6,24,FALSE)</f>
        <v>1.2506962281491565</v>
      </c>
      <c r="AD93" s="2">
        <f>VLOOKUP($A93,Constants!$A$2:$AI$6,25,FALSE)</f>
        <v>0.70121471642379218</v>
      </c>
      <c r="AE93" s="2">
        <f>VLOOKUP($A93,Constants!$A$2:$AI$6,26,FALSE)</f>
        <v>0.73248212212752117</v>
      </c>
      <c r="AF93" s="2">
        <f>VLOOKUP($A93,Constants!$A$2:$AI$6,27,FALSE)</f>
        <v>0.89507263178691154</v>
      </c>
      <c r="AG93" s="2">
        <f>VLOOKUP($A93,Constants!$A$2:$AI$6,28,FALSE)</f>
        <v>1.2702815002316585</v>
      </c>
      <c r="AH93" s="2">
        <f>VLOOKUP($A93,Constants!$A$2:$AI$6,29,FALSE)</f>
        <v>1.6079694818319308</v>
      </c>
      <c r="AI93" s="2">
        <f>VLOOKUP($A93,Constants!$A$2:$AI$6,30,FALSE)</f>
        <v>2.071960684993039</v>
      </c>
      <c r="AJ93" s="2">
        <f>VLOOKUP($A93,Constants!$A$2:$AI$6,31,FALSE)</f>
        <v>0.11483511449558886</v>
      </c>
      <c r="AK93" s="2">
        <f>VLOOKUP($A93,Constants!$A$2:$AI$6,32,FALSE)</f>
        <v>1.2060869949739947</v>
      </c>
      <c r="AL93" s="2">
        <f>VLOOKUP($A93,Constants!$A$2:$AI$6,33,FALSE)</f>
        <v>2.1177173430342862</v>
      </c>
      <c r="AM93" s="2">
        <f>VLOOKUP($A93,Constants!$A$2:$AI$6,34,FALSE)</f>
        <v>0.32895683426004935</v>
      </c>
      <c r="AN93" s="2">
        <f>VLOOKUP($A93,Constants!$A$2:$AI$6,35,FALSE)</f>
        <v>1.1713291809097841</v>
      </c>
      <c r="AO93" s="5">
        <f t="shared" si="13"/>
        <v>703.49714909914496</v>
      </c>
      <c r="AP93" s="5">
        <f t="shared" si="19"/>
        <v>703.51523288535054</v>
      </c>
      <c r="AQ93" s="4">
        <f t="shared" si="20"/>
        <v>90.304175243881389</v>
      </c>
      <c r="AR93" s="4">
        <f t="shared" si="21"/>
        <v>89.960807219135802</v>
      </c>
    </row>
    <row r="94" spans="1:44" x14ac:dyDescent="0.4">
      <c r="A94" s="1">
        <v>2013</v>
      </c>
      <c r="B94" s="1" t="s">
        <v>29</v>
      </c>
      <c r="C94" s="1">
        <v>2048</v>
      </c>
      <c r="D94" s="1">
        <v>5499</v>
      </c>
      <c r="E94" s="1">
        <v>6293</v>
      </c>
      <c r="F94" s="1">
        <v>1370</v>
      </c>
      <c r="G94" s="1">
        <v>921</v>
      </c>
      <c r="H94" s="1">
        <v>274</v>
      </c>
      <c r="I94" s="1">
        <v>20</v>
      </c>
      <c r="J94" s="1">
        <v>155</v>
      </c>
      <c r="K94" s="1">
        <v>698</v>
      </c>
      <c r="L94" s="1">
        <v>664</v>
      </c>
      <c r="M94" s="1">
        <v>585</v>
      </c>
      <c r="N94" s="1">
        <v>65</v>
      </c>
      <c r="O94" s="1">
        <v>1245</v>
      </c>
      <c r="P94" s="1">
        <v>76</v>
      </c>
      <c r="Q94" s="1">
        <v>46</v>
      </c>
      <c r="R94" s="1">
        <v>85</v>
      </c>
      <c r="S94" s="1">
        <v>129</v>
      </c>
      <c r="T94" s="1">
        <v>67</v>
      </c>
      <c r="U94" s="1">
        <v>35</v>
      </c>
      <c r="V94" s="1">
        <f t="shared" si="14"/>
        <v>2149</v>
      </c>
      <c r="W94" s="2">
        <f t="shared" si="15"/>
        <v>0.24913620658301511</v>
      </c>
      <c r="X94" s="2">
        <f t="shared" si="16"/>
        <v>0.32726393812439575</v>
      </c>
      <c r="Y94" s="2">
        <f t="shared" si="17"/>
        <v>0.39079832696853972</v>
      </c>
      <c r="Z94" s="2">
        <f t="shared" si="18"/>
        <v>0.71806226509293547</v>
      </c>
      <c r="AA94" s="2">
        <f t="shared" si="12"/>
        <v>0.32014329913694839</v>
      </c>
      <c r="AB94" s="2">
        <f>VLOOKUP($A94,Constants!$A$2:$AI$6,23,FALSE)</f>
        <v>0.31379523916534663</v>
      </c>
      <c r="AC94" s="2">
        <f>VLOOKUP($A94,Constants!$A$2:$AI$6,24,FALSE)</f>
        <v>1.276807374556703</v>
      </c>
      <c r="AD94" s="2">
        <f>VLOOKUP($A94,Constants!$A$2:$AI$6,25,FALSE)</f>
        <v>0.69002638226032553</v>
      </c>
      <c r="AE94" s="2">
        <f>VLOOKUP($A94,Constants!$A$2:$AI$6,26,FALSE)</f>
        <v>0.72194656662424317</v>
      </c>
      <c r="AF94" s="2">
        <f>VLOOKUP($A94,Constants!$A$2:$AI$6,27,FALSE)</f>
        <v>0.88793152531661457</v>
      </c>
      <c r="AG94" s="2">
        <f>VLOOKUP($A94,Constants!$A$2:$AI$6,28,FALSE)</f>
        <v>1.2709737376836254</v>
      </c>
      <c r="AH94" s="2">
        <f>VLOOKUP($A94,Constants!$A$2:$AI$6,29,FALSE)</f>
        <v>1.6157117288139353</v>
      </c>
      <c r="AI94" s="2">
        <f>VLOOKUP($A94,Constants!$A$2:$AI$6,30,FALSE)</f>
        <v>2.1013255635447305</v>
      </c>
      <c r="AJ94" s="2">
        <f>VLOOKUP($A94,Constants!$A$2:$AI$6,31,FALSE)</f>
        <v>0.10956169911236362</v>
      </c>
      <c r="AK94" s="2">
        <f>VLOOKUP($A94,Constants!$A$2:$AI$6,32,FALSE)</f>
        <v>1.2282412528481768</v>
      </c>
      <c r="AL94" s="2">
        <f>VLOOKUP($A94,Constants!$A$2:$AI$6,33,FALSE)</f>
        <v>2.130502526736918</v>
      </c>
      <c r="AM94" s="2">
        <f>VLOOKUP($A94,Constants!$A$2:$AI$6,34,FALSE)</f>
        <v>0.32408126522478498</v>
      </c>
      <c r="AN94" s="2">
        <f>VLOOKUP($A94,Constants!$A$2:$AI$6,35,FALSE)</f>
        <v>1.1629379282817152</v>
      </c>
      <c r="AO94" s="5">
        <f t="shared" si="13"/>
        <v>720.75945317553487</v>
      </c>
      <c r="AP94" s="5">
        <f t="shared" si="19"/>
        <v>720.70930880016817</v>
      </c>
      <c r="AQ94" s="4">
        <f t="shared" si="20"/>
        <v>517.99270884936436</v>
      </c>
      <c r="AR94" s="4">
        <f t="shared" si="21"/>
        <v>515.71270618139567</v>
      </c>
    </row>
    <row r="95" spans="1:44" x14ac:dyDescent="0.4">
      <c r="A95" s="1">
        <v>2010</v>
      </c>
      <c r="B95" s="1" t="s">
        <v>34</v>
      </c>
      <c r="C95" s="1">
        <v>2063</v>
      </c>
      <c r="D95" s="1">
        <v>5465</v>
      </c>
      <c r="E95" s="1">
        <v>6144</v>
      </c>
      <c r="F95" s="1">
        <v>1361</v>
      </c>
      <c r="G95" s="1">
        <v>927</v>
      </c>
      <c r="H95" s="1">
        <v>266</v>
      </c>
      <c r="I95" s="1">
        <v>40</v>
      </c>
      <c r="J95" s="1">
        <v>128</v>
      </c>
      <c r="K95" s="1">
        <v>656</v>
      </c>
      <c r="L95" s="1">
        <v>625</v>
      </c>
      <c r="M95" s="1">
        <v>502</v>
      </c>
      <c r="N95" s="1">
        <v>53</v>
      </c>
      <c r="O95" s="1">
        <v>1095</v>
      </c>
      <c r="P95" s="1">
        <v>46</v>
      </c>
      <c r="Q95" s="1">
        <v>57</v>
      </c>
      <c r="R95" s="1">
        <v>74</v>
      </c>
      <c r="S95" s="1">
        <v>101</v>
      </c>
      <c r="T95" s="1">
        <v>130</v>
      </c>
      <c r="U95" s="1">
        <v>44</v>
      </c>
      <c r="V95" s="1">
        <f t="shared" si="14"/>
        <v>2091</v>
      </c>
      <c r="W95" s="2">
        <f t="shared" si="15"/>
        <v>0.24903934126258007</v>
      </c>
      <c r="X95" s="2">
        <f t="shared" si="16"/>
        <v>0.31449752883031301</v>
      </c>
      <c r="Y95" s="2">
        <f t="shared" si="17"/>
        <v>0.38261665141811529</v>
      </c>
      <c r="Z95" s="2">
        <f t="shared" si="18"/>
        <v>0.69711418024842831</v>
      </c>
      <c r="AA95" s="2">
        <f t="shared" si="12"/>
        <v>0.30845936513212563</v>
      </c>
      <c r="AB95" s="2">
        <f>VLOOKUP($A95,Constants!$A$2:$AI$6,23,FALSE)</f>
        <v>0.32098596558422016</v>
      </c>
      <c r="AC95" s="2">
        <f>VLOOKUP($A95,Constants!$A$2:$AI$6,24,FALSE)</f>
        <v>1.2506962281491565</v>
      </c>
      <c r="AD95" s="2">
        <f>VLOOKUP($A95,Constants!$A$2:$AI$6,25,FALSE)</f>
        <v>0.70121471642379218</v>
      </c>
      <c r="AE95" s="2">
        <f>VLOOKUP($A95,Constants!$A$2:$AI$6,26,FALSE)</f>
        <v>0.73248212212752117</v>
      </c>
      <c r="AF95" s="2">
        <f>VLOOKUP($A95,Constants!$A$2:$AI$6,27,FALSE)</f>
        <v>0.89507263178691154</v>
      </c>
      <c r="AG95" s="2">
        <f>VLOOKUP($A95,Constants!$A$2:$AI$6,28,FALSE)</f>
        <v>1.2702815002316585</v>
      </c>
      <c r="AH95" s="2">
        <f>VLOOKUP($A95,Constants!$A$2:$AI$6,29,FALSE)</f>
        <v>1.6079694818319308</v>
      </c>
      <c r="AI95" s="2">
        <f>VLOOKUP($A95,Constants!$A$2:$AI$6,30,FALSE)</f>
        <v>2.071960684993039</v>
      </c>
      <c r="AJ95" s="2">
        <f>VLOOKUP($A95,Constants!$A$2:$AI$6,31,FALSE)</f>
        <v>0.11483511449558886</v>
      </c>
      <c r="AK95" s="2">
        <f>VLOOKUP($A95,Constants!$A$2:$AI$6,32,FALSE)</f>
        <v>1.2060869949739947</v>
      </c>
      <c r="AL95" s="2">
        <f>VLOOKUP($A95,Constants!$A$2:$AI$6,33,FALSE)</f>
        <v>2.1177173430342862</v>
      </c>
      <c r="AM95" s="2">
        <f>VLOOKUP($A95,Constants!$A$2:$AI$6,34,FALSE)</f>
        <v>0.32895683426004935</v>
      </c>
      <c r="AN95" s="2">
        <f>VLOOKUP($A95,Constants!$A$2:$AI$6,35,FALSE)</f>
        <v>1.1713291809097841</v>
      </c>
      <c r="AO95" s="5">
        <f t="shared" si="13"/>
        <v>644.01047165785826</v>
      </c>
      <c r="AP95" s="5">
        <f t="shared" si="19"/>
        <v>645.61423054120132</v>
      </c>
      <c r="AQ95" s="4">
        <f t="shared" si="20"/>
        <v>143.74878986702004</v>
      </c>
      <c r="AR95" s="4">
        <f t="shared" si="21"/>
        <v>107.86420725131536</v>
      </c>
    </row>
    <row r="96" spans="1:44" x14ac:dyDescent="0.4">
      <c r="A96" s="1">
        <v>2012</v>
      </c>
      <c r="B96" s="1" t="s">
        <v>34</v>
      </c>
      <c r="C96" s="1">
        <v>2076</v>
      </c>
      <c r="D96" s="1">
        <v>5450</v>
      </c>
      <c r="E96" s="1">
        <v>6091</v>
      </c>
      <c r="F96" s="1">
        <v>1357</v>
      </c>
      <c r="G96" s="1">
        <v>911</v>
      </c>
      <c r="H96" s="1">
        <v>286</v>
      </c>
      <c r="I96" s="1">
        <v>21</v>
      </c>
      <c r="J96" s="1">
        <v>139</v>
      </c>
      <c r="K96" s="1">
        <v>650</v>
      </c>
      <c r="L96" s="1">
        <v>625</v>
      </c>
      <c r="M96" s="1">
        <v>503</v>
      </c>
      <c r="N96" s="1">
        <v>43</v>
      </c>
      <c r="O96" s="1">
        <v>1250</v>
      </c>
      <c r="P96" s="1">
        <v>42</v>
      </c>
      <c r="Q96" s="1">
        <v>30</v>
      </c>
      <c r="R96" s="1">
        <v>64</v>
      </c>
      <c r="S96" s="1">
        <v>118</v>
      </c>
      <c r="T96" s="1">
        <v>79</v>
      </c>
      <c r="U96" s="1">
        <v>38</v>
      </c>
      <c r="V96" s="1">
        <f t="shared" si="14"/>
        <v>2102</v>
      </c>
      <c r="W96" s="2">
        <f t="shared" si="15"/>
        <v>0.2489908256880734</v>
      </c>
      <c r="X96" s="2">
        <f t="shared" si="16"/>
        <v>0.31568464730290458</v>
      </c>
      <c r="Y96" s="2">
        <f t="shared" si="17"/>
        <v>0.3856880733944954</v>
      </c>
      <c r="Z96" s="2">
        <f t="shared" si="18"/>
        <v>0.70137272069739998</v>
      </c>
      <c r="AA96" s="2">
        <f t="shared" si="12"/>
        <v>0.31076563022400533</v>
      </c>
      <c r="AB96" s="2">
        <f>VLOOKUP($A96,Constants!$A$2:$AI$6,23,FALSE)</f>
        <v>0.31500038541586373</v>
      </c>
      <c r="AC96" s="2">
        <f>VLOOKUP($A96,Constants!$A$2:$AI$6,24,FALSE)</f>
        <v>1.2451903412633971</v>
      </c>
      <c r="AD96" s="2">
        <f>VLOOKUP($A96,Constants!$A$2:$AI$6,25,FALSE)</f>
        <v>0.69053384667460882</v>
      </c>
      <c r="AE96" s="2">
        <f>VLOOKUP($A96,Constants!$A$2:$AI$6,26,FALSE)</f>
        <v>0.72166360520619355</v>
      </c>
      <c r="AF96" s="2">
        <f>VLOOKUP($A96,Constants!$A$2:$AI$6,27,FALSE)</f>
        <v>0.88353834957043531</v>
      </c>
      <c r="AG96" s="2">
        <f>VLOOKUP($A96,Constants!$A$2:$AI$6,28,FALSE)</f>
        <v>1.2570954519494544</v>
      </c>
      <c r="AH96" s="2">
        <f>VLOOKUP($A96,Constants!$A$2:$AI$6,29,FALSE)</f>
        <v>1.5932968440905715</v>
      </c>
      <c r="AI96" s="2">
        <f>VLOOKUP($A96,Constants!$A$2:$AI$6,30,FALSE)</f>
        <v>2.0582668631846195</v>
      </c>
      <c r="AJ96" s="2">
        <f>VLOOKUP($A96,Constants!$A$2:$AI$6,31,FALSE)</f>
        <v>0.11411181513636191</v>
      </c>
      <c r="AK96" s="2">
        <f>VLOOKUP($A96,Constants!$A$2:$AI$6,32,FALSE)</f>
        <v>1.2242284962251651</v>
      </c>
      <c r="AL96" s="2">
        <f>VLOOKUP($A96,Constants!$A$2:$AI$6,33,FALSE)</f>
        <v>2.1013171726872297</v>
      </c>
      <c r="AM96" s="2">
        <f>VLOOKUP($A96,Constants!$A$2:$AI$6,34,FALSE)</f>
        <v>0.33107416930744227</v>
      </c>
      <c r="AN96" s="2">
        <f>VLOOKUP($A96,Constants!$A$2:$AI$6,35,FALSE)</f>
        <v>1.1701719346665544</v>
      </c>
      <c r="AO96" s="5">
        <f t="shared" si="13"/>
        <v>674.34024592442688</v>
      </c>
      <c r="AP96" s="5">
        <f t="shared" si="19"/>
        <v>674.52464402310864</v>
      </c>
      <c r="AQ96" s="4">
        <f t="shared" si="20"/>
        <v>592.44757166157945</v>
      </c>
      <c r="AR96" s="4">
        <f t="shared" si="21"/>
        <v>601.45816446019808</v>
      </c>
    </row>
    <row r="97" spans="1:44" x14ac:dyDescent="0.4">
      <c r="A97" s="1">
        <v>2013</v>
      </c>
      <c r="B97" s="1" t="s">
        <v>31</v>
      </c>
      <c r="C97" s="1">
        <v>1785</v>
      </c>
      <c r="D97" s="1">
        <v>5563</v>
      </c>
      <c r="E97" s="1">
        <v>6077</v>
      </c>
      <c r="F97" s="1">
        <v>1385</v>
      </c>
      <c r="G97" s="1">
        <v>981</v>
      </c>
      <c r="H97" s="1">
        <v>237</v>
      </c>
      <c r="I97" s="1">
        <v>19</v>
      </c>
      <c r="J97" s="1">
        <v>148</v>
      </c>
      <c r="K97" s="1">
        <v>598</v>
      </c>
      <c r="L97" s="1">
        <v>574</v>
      </c>
      <c r="M97" s="1">
        <v>411</v>
      </c>
      <c r="N97" s="1">
        <v>23</v>
      </c>
      <c r="O97" s="1">
        <v>1207</v>
      </c>
      <c r="P97" s="1">
        <v>34</v>
      </c>
      <c r="Q97" s="1">
        <v>48</v>
      </c>
      <c r="R97" s="1">
        <v>19</v>
      </c>
      <c r="S97" s="1">
        <v>124</v>
      </c>
      <c r="T97" s="1">
        <v>105</v>
      </c>
      <c r="U97" s="1">
        <v>42</v>
      </c>
      <c r="V97" s="1">
        <f t="shared" si="14"/>
        <v>2104</v>
      </c>
      <c r="W97" s="2">
        <f t="shared" si="15"/>
        <v>0.24896638504404098</v>
      </c>
      <c r="X97" s="2">
        <f t="shared" si="16"/>
        <v>0.30217965653896961</v>
      </c>
      <c r="Y97" s="2">
        <f t="shared" si="17"/>
        <v>0.3782131943196117</v>
      </c>
      <c r="Z97" s="2">
        <f t="shared" si="18"/>
        <v>0.68039285085858126</v>
      </c>
      <c r="AA97" s="2">
        <f t="shared" si="12"/>
        <v>0.29951931045914137</v>
      </c>
      <c r="AB97" s="2">
        <f>VLOOKUP($A97,Constants!$A$2:$AI$6,23,FALSE)</f>
        <v>0.31379523916534663</v>
      </c>
      <c r="AC97" s="2">
        <f>VLOOKUP($A97,Constants!$A$2:$AI$6,24,FALSE)</f>
        <v>1.276807374556703</v>
      </c>
      <c r="AD97" s="2">
        <f>VLOOKUP($A97,Constants!$A$2:$AI$6,25,FALSE)</f>
        <v>0.69002638226032553</v>
      </c>
      <c r="AE97" s="2">
        <f>VLOOKUP($A97,Constants!$A$2:$AI$6,26,FALSE)</f>
        <v>0.72194656662424317</v>
      </c>
      <c r="AF97" s="2">
        <f>VLOOKUP($A97,Constants!$A$2:$AI$6,27,FALSE)</f>
        <v>0.88793152531661457</v>
      </c>
      <c r="AG97" s="2">
        <f>VLOOKUP($A97,Constants!$A$2:$AI$6,28,FALSE)</f>
        <v>1.2709737376836254</v>
      </c>
      <c r="AH97" s="2">
        <f>VLOOKUP($A97,Constants!$A$2:$AI$6,29,FALSE)</f>
        <v>1.6157117288139353</v>
      </c>
      <c r="AI97" s="2">
        <f>VLOOKUP($A97,Constants!$A$2:$AI$6,30,FALSE)</f>
        <v>2.1013255635447305</v>
      </c>
      <c r="AJ97" s="2">
        <f>VLOOKUP($A97,Constants!$A$2:$AI$6,31,FALSE)</f>
        <v>0.10956169911236362</v>
      </c>
      <c r="AK97" s="2">
        <f>VLOOKUP($A97,Constants!$A$2:$AI$6,32,FALSE)</f>
        <v>1.2282412528481768</v>
      </c>
      <c r="AL97" s="2">
        <f>VLOOKUP($A97,Constants!$A$2:$AI$6,33,FALSE)</f>
        <v>2.130502526736918</v>
      </c>
      <c r="AM97" s="2">
        <f>VLOOKUP($A97,Constants!$A$2:$AI$6,34,FALSE)</f>
        <v>0.32408126522478498</v>
      </c>
      <c r="AN97" s="2">
        <f>VLOOKUP($A97,Constants!$A$2:$AI$6,35,FALSE)</f>
        <v>1.1629379282817152</v>
      </c>
      <c r="AO97" s="5">
        <f t="shared" si="13"/>
        <v>597.85976813194247</v>
      </c>
      <c r="AP97" s="5">
        <f t="shared" si="19"/>
        <v>599.92751523296636</v>
      </c>
      <c r="AQ97" s="4">
        <f t="shared" si="20"/>
        <v>1.9664976818903463E-2</v>
      </c>
      <c r="AR97" s="4">
        <f t="shared" si="21"/>
        <v>3.7153149733173492</v>
      </c>
    </row>
    <row r="98" spans="1:44" x14ac:dyDescent="0.4">
      <c r="A98" s="1">
        <v>2011</v>
      </c>
      <c r="B98" s="1" t="s">
        <v>41</v>
      </c>
      <c r="C98" s="1">
        <v>1748</v>
      </c>
      <c r="D98" s="1">
        <v>5559</v>
      </c>
      <c r="E98" s="1">
        <v>6210</v>
      </c>
      <c r="F98" s="1">
        <v>1384</v>
      </c>
      <c r="G98" s="1">
        <v>879</v>
      </c>
      <c r="H98" s="1">
        <v>285</v>
      </c>
      <c r="I98" s="1">
        <v>34</v>
      </c>
      <c r="J98" s="1">
        <v>186</v>
      </c>
      <c r="K98" s="1">
        <v>743</v>
      </c>
      <c r="L98" s="1">
        <v>704</v>
      </c>
      <c r="M98" s="1">
        <v>525</v>
      </c>
      <c r="N98" s="1">
        <v>41</v>
      </c>
      <c r="O98" s="1">
        <v>1184</v>
      </c>
      <c r="P98" s="1">
        <v>48</v>
      </c>
      <c r="Q98" s="1">
        <v>47</v>
      </c>
      <c r="R98" s="1">
        <v>31</v>
      </c>
      <c r="S98" s="1">
        <v>108</v>
      </c>
      <c r="T98" s="1">
        <v>131</v>
      </c>
      <c r="U98" s="1">
        <v>52</v>
      </c>
      <c r="V98" s="1">
        <f t="shared" si="14"/>
        <v>2295</v>
      </c>
      <c r="W98" s="2">
        <f t="shared" si="15"/>
        <v>0.24896564130239252</v>
      </c>
      <c r="X98" s="2">
        <f t="shared" si="16"/>
        <v>0.31671791552031076</v>
      </c>
      <c r="Y98" s="2">
        <f t="shared" si="17"/>
        <v>0.41284403669724773</v>
      </c>
      <c r="Z98" s="2">
        <f t="shared" si="18"/>
        <v>0.72956195221755848</v>
      </c>
      <c r="AA98" s="2">
        <f t="shared" ref="AA98:AA129" si="22">((M98-N98)+P98+G98+H98+I98+J98)/(D98+M98-N98+P98+Q98)</f>
        <v>0.31215379602476379</v>
      </c>
      <c r="AB98" s="2">
        <f>VLOOKUP($A98,Constants!$A$2:$AI$6,23,FALSE)</f>
        <v>0.31597191750767878</v>
      </c>
      <c r="AC98" s="2">
        <f>VLOOKUP($A98,Constants!$A$2:$AI$6,24,FALSE)</f>
        <v>1.264161343392616</v>
      </c>
      <c r="AD98" s="2">
        <f>VLOOKUP($A98,Constants!$A$2:$AI$6,25,FALSE)</f>
        <v>0.69439627576010876</v>
      </c>
      <c r="AE98" s="2">
        <f>VLOOKUP($A98,Constants!$A$2:$AI$6,26,FALSE)</f>
        <v>0.72600030934492421</v>
      </c>
      <c r="AF98" s="2">
        <f>VLOOKUP($A98,Constants!$A$2:$AI$6,27,FALSE)</f>
        <v>0.89034128398596424</v>
      </c>
      <c r="AG98" s="2">
        <f>VLOOKUP($A98,Constants!$A$2:$AI$6,28,FALSE)</f>
        <v>1.2695896870037491</v>
      </c>
      <c r="AH98" s="2">
        <f>VLOOKUP($A98,Constants!$A$2:$AI$6,29,FALSE)</f>
        <v>1.6109132497197556</v>
      </c>
      <c r="AI98" s="2">
        <f>VLOOKUP($A98,Constants!$A$2:$AI$6,30,FALSE)</f>
        <v>2.0857977982573415</v>
      </c>
      <c r="AJ98" s="2">
        <f>VLOOKUP($A98,Constants!$A$2:$AI$6,31,FALSE)</f>
        <v>0.11232691840535507</v>
      </c>
      <c r="AK98" s="2">
        <f>VLOOKUP($A98,Constants!$A$2:$AI$6,32,FALSE)</f>
        <v>1.2114736472894483</v>
      </c>
      <c r="AL98" s="2">
        <f>VLOOKUP($A98,Constants!$A$2:$AI$6,33,FALSE)</f>
        <v>2.1108188330408901</v>
      </c>
      <c r="AM98" s="2">
        <f>VLOOKUP($A98,Constants!$A$2:$AI$6,34,FALSE)</f>
        <v>0.32628272411395753</v>
      </c>
      <c r="AN98" s="2">
        <f>VLOOKUP($A98,Constants!$A$2:$AI$6,35,FALSE)</f>
        <v>1.1673247856953355</v>
      </c>
      <c r="AO98" s="5">
        <f t="shared" ref="AO98:AO129" si="23">IF(OR(AA98="",AB98="",AC98=0,AC98=0,AJ98=""),"",E98*(((AA98-AB98)/AC98+AJ98)))</f>
        <v>678.79422321663958</v>
      </c>
      <c r="AP98" s="5">
        <f t="shared" si="19"/>
        <v>678.94514664561189</v>
      </c>
      <c r="AQ98" s="4">
        <f t="shared" si="20"/>
        <v>4122.3817723547036</v>
      </c>
      <c r="AR98" s="4">
        <f t="shared" si="21"/>
        <v>4103.0242382521665</v>
      </c>
    </row>
    <row r="99" spans="1:44" x14ac:dyDescent="0.4">
      <c r="A99" s="1">
        <v>2013</v>
      </c>
      <c r="B99" s="1" t="s">
        <v>42</v>
      </c>
      <c r="C99" s="1">
        <v>2052</v>
      </c>
      <c r="D99" s="1">
        <v>5441</v>
      </c>
      <c r="E99" s="1">
        <v>6133</v>
      </c>
      <c r="F99" s="1">
        <v>1354</v>
      </c>
      <c r="G99" s="1">
        <v>905</v>
      </c>
      <c r="H99" s="1">
        <v>247</v>
      </c>
      <c r="I99" s="1">
        <v>21</v>
      </c>
      <c r="J99" s="1">
        <v>181</v>
      </c>
      <c r="K99" s="1">
        <v>688</v>
      </c>
      <c r="L99" s="1">
        <v>656</v>
      </c>
      <c r="M99" s="1">
        <v>542</v>
      </c>
      <c r="N99" s="1">
        <v>36</v>
      </c>
      <c r="O99" s="1">
        <v>1384</v>
      </c>
      <c r="P99" s="1">
        <v>55</v>
      </c>
      <c r="Q99" s="1">
        <v>35</v>
      </c>
      <c r="R99" s="1">
        <v>58</v>
      </c>
      <c r="S99" s="1">
        <v>120</v>
      </c>
      <c r="T99" s="1">
        <v>64</v>
      </c>
      <c r="U99" s="1">
        <v>31</v>
      </c>
      <c r="V99" s="1">
        <f t="shared" si="14"/>
        <v>2186</v>
      </c>
      <c r="W99" s="2">
        <f t="shared" si="15"/>
        <v>0.24885131409667341</v>
      </c>
      <c r="X99" s="2">
        <f t="shared" si="16"/>
        <v>0.32125802733410175</v>
      </c>
      <c r="Y99" s="2">
        <f t="shared" si="17"/>
        <v>0.40176438154750965</v>
      </c>
      <c r="Z99" s="2">
        <f t="shared" si="18"/>
        <v>0.7230224088816114</v>
      </c>
      <c r="AA99" s="2">
        <f t="shared" si="22"/>
        <v>0.31721053503395724</v>
      </c>
      <c r="AB99" s="2">
        <f>VLOOKUP($A99,Constants!$A$2:$AI$6,23,FALSE)</f>
        <v>0.31379523916534663</v>
      </c>
      <c r="AC99" s="2">
        <f>VLOOKUP($A99,Constants!$A$2:$AI$6,24,FALSE)</f>
        <v>1.276807374556703</v>
      </c>
      <c r="AD99" s="2">
        <f>VLOOKUP($A99,Constants!$A$2:$AI$6,25,FALSE)</f>
        <v>0.69002638226032553</v>
      </c>
      <c r="AE99" s="2">
        <f>VLOOKUP($A99,Constants!$A$2:$AI$6,26,FALSE)</f>
        <v>0.72194656662424317</v>
      </c>
      <c r="AF99" s="2">
        <f>VLOOKUP($A99,Constants!$A$2:$AI$6,27,FALSE)</f>
        <v>0.88793152531661457</v>
      </c>
      <c r="AG99" s="2">
        <f>VLOOKUP($A99,Constants!$A$2:$AI$6,28,FALSE)</f>
        <v>1.2709737376836254</v>
      </c>
      <c r="AH99" s="2">
        <f>VLOOKUP($A99,Constants!$A$2:$AI$6,29,FALSE)</f>
        <v>1.6157117288139353</v>
      </c>
      <c r="AI99" s="2">
        <f>VLOOKUP($A99,Constants!$A$2:$AI$6,30,FALSE)</f>
        <v>2.1013255635447305</v>
      </c>
      <c r="AJ99" s="2">
        <f>VLOOKUP($A99,Constants!$A$2:$AI$6,31,FALSE)</f>
        <v>0.10956169911236362</v>
      </c>
      <c r="AK99" s="2">
        <f>VLOOKUP($A99,Constants!$A$2:$AI$6,32,FALSE)</f>
        <v>1.2282412528481768</v>
      </c>
      <c r="AL99" s="2">
        <f>VLOOKUP($A99,Constants!$A$2:$AI$6,33,FALSE)</f>
        <v>2.130502526736918</v>
      </c>
      <c r="AM99" s="2">
        <f>VLOOKUP($A99,Constants!$A$2:$AI$6,34,FALSE)</f>
        <v>0.32408126522478498</v>
      </c>
      <c r="AN99" s="2">
        <f>VLOOKUP($A99,Constants!$A$2:$AI$6,35,FALSE)</f>
        <v>1.1629379282817152</v>
      </c>
      <c r="AO99" s="5">
        <f t="shared" si="23"/>
        <v>688.34688858115362</v>
      </c>
      <c r="AP99" s="5">
        <f t="shared" si="19"/>
        <v>688.33273665939771</v>
      </c>
      <c r="AQ99" s="4">
        <f t="shared" si="20"/>
        <v>0.12033168773477236</v>
      </c>
      <c r="AR99" s="4">
        <f t="shared" si="21"/>
        <v>0.11071368450714791</v>
      </c>
    </row>
    <row r="100" spans="1:44" x14ac:dyDescent="0.4">
      <c r="A100" s="1">
        <v>2014</v>
      </c>
      <c r="B100" s="1" t="s">
        <v>40</v>
      </c>
      <c r="C100" s="1">
        <v>1958</v>
      </c>
      <c r="D100" s="1">
        <v>5552</v>
      </c>
      <c r="E100" s="1">
        <v>6089</v>
      </c>
      <c r="F100" s="1">
        <v>1379</v>
      </c>
      <c r="G100" s="1">
        <v>955</v>
      </c>
      <c r="H100" s="1">
        <v>259</v>
      </c>
      <c r="I100" s="1">
        <v>47</v>
      </c>
      <c r="J100" s="1">
        <v>118</v>
      </c>
      <c r="K100" s="1">
        <v>615</v>
      </c>
      <c r="L100" s="1">
        <v>573</v>
      </c>
      <c r="M100" s="1">
        <v>398</v>
      </c>
      <c r="N100" s="1">
        <v>31</v>
      </c>
      <c r="O100" s="1">
        <v>1165</v>
      </c>
      <c r="P100" s="1">
        <v>43</v>
      </c>
      <c r="Q100" s="1">
        <v>36</v>
      </c>
      <c r="R100" s="1">
        <v>56</v>
      </c>
      <c r="S100" s="1">
        <v>115</v>
      </c>
      <c r="T100" s="1">
        <v>86</v>
      </c>
      <c r="U100" s="1">
        <v>33</v>
      </c>
      <c r="V100" s="1">
        <f t="shared" si="14"/>
        <v>2086</v>
      </c>
      <c r="W100" s="2">
        <f t="shared" si="15"/>
        <v>0.24837896253602307</v>
      </c>
      <c r="X100" s="2">
        <f t="shared" si="16"/>
        <v>0.3018742743406867</v>
      </c>
      <c r="Y100" s="2">
        <f t="shared" si="17"/>
        <v>0.37572046109510088</v>
      </c>
      <c r="Z100" s="2">
        <f t="shared" si="18"/>
        <v>0.67759473543578763</v>
      </c>
      <c r="AA100" s="2">
        <f t="shared" si="22"/>
        <v>0.29826608869623206</v>
      </c>
      <c r="AB100" s="2">
        <f>VLOOKUP($A100,Constants!$A$2:$AI$6,23,FALSE)</f>
        <v>0.3099515365128318</v>
      </c>
      <c r="AC100" s="2">
        <f>VLOOKUP($A100,Constants!$A$2:$AI$6,24,FALSE)</f>
        <v>1.3038455044940069</v>
      </c>
      <c r="AD100" s="2">
        <f>VLOOKUP($A100,Constants!$A$2:$AI$6,25,FALSE)</f>
        <v>0.68941052846333761</v>
      </c>
      <c r="AE100" s="2">
        <f>VLOOKUP($A100,Constants!$A$2:$AI$6,26,FALSE)</f>
        <v>0.72200666607568775</v>
      </c>
      <c r="AF100" s="2">
        <f>VLOOKUP($A100,Constants!$A$2:$AI$6,27,FALSE)</f>
        <v>0.8915065816599087</v>
      </c>
      <c r="AG100" s="2">
        <f>VLOOKUP($A100,Constants!$A$2:$AI$6,28,FALSE)</f>
        <v>1.2826602330081107</v>
      </c>
      <c r="AH100" s="2">
        <f>VLOOKUP($A100,Constants!$A$2:$AI$6,29,FALSE)</f>
        <v>1.6346985192214927</v>
      </c>
      <c r="AI100" s="2">
        <f>VLOOKUP($A100,Constants!$A$2:$AI$6,30,FALSE)</f>
        <v>2.1353352428044414</v>
      </c>
      <c r="AJ100" s="2">
        <f>VLOOKUP($A100,Constants!$A$2:$AI$6,31,FALSE)</f>
        <v>0.10743878039232743</v>
      </c>
      <c r="AK100" s="2">
        <f>VLOOKUP($A100,Constants!$A$2:$AI$6,32,FALSE)</f>
        <v>1.1991075934703359</v>
      </c>
      <c r="AL100" s="2">
        <f>VLOOKUP($A100,Constants!$A$2:$AI$6,33,FALSE)</f>
        <v>2.1034643740319066</v>
      </c>
      <c r="AM100" s="2">
        <f>VLOOKUP($A100,Constants!$A$2:$AI$6,34,FALSE)</f>
        <v>0.31747544223246543</v>
      </c>
      <c r="AN100" s="2">
        <f>VLOOKUP($A100,Constants!$A$2:$AI$6,35,FALSE)</f>
        <v>1.1595897155302428</v>
      </c>
      <c r="AO100" s="5">
        <f t="shared" si="23"/>
        <v>599.62332062378312</v>
      </c>
      <c r="AP100" s="5">
        <f t="shared" si="19"/>
        <v>600.96814155178322</v>
      </c>
      <c r="AQ100" s="4">
        <f t="shared" si="20"/>
        <v>236.44226863897367</v>
      </c>
      <c r="AR100" s="4">
        <f t="shared" si="21"/>
        <v>196.89305151079265</v>
      </c>
    </row>
    <row r="101" spans="1:44" x14ac:dyDescent="0.4">
      <c r="A101" s="1">
        <v>2010</v>
      </c>
      <c r="B101" s="1" t="s">
        <v>26</v>
      </c>
      <c r="C101" s="1">
        <v>1842</v>
      </c>
      <c r="D101" s="1">
        <v>5488</v>
      </c>
      <c r="E101" s="1">
        <v>6089</v>
      </c>
      <c r="F101" s="1">
        <v>1363</v>
      </c>
      <c r="G101" s="1">
        <v>913</v>
      </c>
      <c r="H101" s="1">
        <v>276</v>
      </c>
      <c r="I101" s="1">
        <v>19</v>
      </c>
      <c r="J101" s="1">
        <v>155</v>
      </c>
      <c r="K101" s="1">
        <v>681</v>
      </c>
      <c r="L101" s="1">
        <v>656</v>
      </c>
      <c r="M101" s="1">
        <v>466</v>
      </c>
      <c r="N101" s="1">
        <v>28</v>
      </c>
      <c r="O101" s="1">
        <v>1070</v>
      </c>
      <c r="P101" s="1">
        <v>52</v>
      </c>
      <c r="Q101" s="1">
        <v>37</v>
      </c>
      <c r="R101" s="1">
        <v>42</v>
      </c>
      <c r="S101" s="1">
        <v>125</v>
      </c>
      <c r="T101" s="1">
        <v>104</v>
      </c>
      <c r="U101" s="1">
        <v>52</v>
      </c>
      <c r="V101" s="1">
        <f t="shared" si="14"/>
        <v>2142</v>
      </c>
      <c r="W101" s="2">
        <f t="shared" si="15"/>
        <v>0.2483600583090379</v>
      </c>
      <c r="X101" s="2">
        <f t="shared" si="16"/>
        <v>0.31126923713387389</v>
      </c>
      <c r="Y101" s="2">
        <f t="shared" si="17"/>
        <v>0.39030612244897961</v>
      </c>
      <c r="Z101" s="2">
        <f t="shared" si="18"/>
        <v>0.70157535958285355</v>
      </c>
      <c r="AA101" s="2">
        <f t="shared" si="22"/>
        <v>0.30806317539484623</v>
      </c>
      <c r="AB101" s="2">
        <f>VLOOKUP($A101,Constants!$A$2:$AI$6,23,FALSE)</f>
        <v>0.32098596558422016</v>
      </c>
      <c r="AC101" s="2">
        <f>VLOOKUP($A101,Constants!$A$2:$AI$6,24,FALSE)</f>
        <v>1.2506962281491565</v>
      </c>
      <c r="AD101" s="2">
        <f>VLOOKUP($A101,Constants!$A$2:$AI$6,25,FALSE)</f>
        <v>0.70121471642379218</v>
      </c>
      <c r="AE101" s="2">
        <f>VLOOKUP($A101,Constants!$A$2:$AI$6,26,FALSE)</f>
        <v>0.73248212212752117</v>
      </c>
      <c r="AF101" s="2">
        <f>VLOOKUP($A101,Constants!$A$2:$AI$6,27,FALSE)</f>
        <v>0.89507263178691154</v>
      </c>
      <c r="AG101" s="2">
        <f>VLOOKUP($A101,Constants!$A$2:$AI$6,28,FALSE)</f>
        <v>1.2702815002316585</v>
      </c>
      <c r="AH101" s="2">
        <f>VLOOKUP($A101,Constants!$A$2:$AI$6,29,FALSE)</f>
        <v>1.6079694818319308</v>
      </c>
      <c r="AI101" s="2">
        <f>VLOOKUP($A101,Constants!$A$2:$AI$6,30,FALSE)</f>
        <v>2.071960684993039</v>
      </c>
      <c r="AJ101" s="2">
        <f>VLOOKUP($A101,Constants!$A$2:$AI$6,31,FALSE)</f>
        <v>0.11483511449558886</v>
      </c>
      <c r="AK101" s="2">
        <f>VLOOKUP($A101,Constants!$A$2:$AI$6,32,FALSE)</f>
        <v>1.2060869949739947</v>
      </c>
      <c r="AL101" s="2">
        <f>VLOOKUP($A101,Constants!$A$2:$AI$6,33,FALSE)</f>
        <v>2.1177173430342862</v>
      </c>
      <c r="AM101" s="2">
        <f>VLOOKUP($A101,Constants!$A$2:$AI$6,34,FALSE)</f>
        <v>0.32895683426004935</v>
      </c>
      <c r="AN101" s="2">
        <f>VLOOKUP($A101,Constants!$A$2:$AI$6,35,FALSE)</f>
        <v>1.1713291809097841</v>
      </c>
      <c r="AO101" s="5">
        <f t="shared" si="23"/>
        <v>636.3165588438743</v>
      </c>
      <c r="AP101" s="5">
        <f t="shared" si="19"/>
        <v>638.00760407786868</v>
      </c>
      <c r="AQ101" s="4">
        <f t="shared" si="20"/>
        <v>1996.6099135529475</v>
      </c>
      <c r="AR101" s="4">
        <f t="shared" si="21"/>
        <v>1848.3461071252939</v>
      </c>
    </row>
    <row r="102" spans="1:44" x14ac:dyDescent="0.4">
      <c r="A102" s="1">
        <v>2013</v>
      </c>
      <c r="B102" s="1" t="s">
        <v>37</v>
      </c>
      <c r="C102" s="1">
        <v>1960</v>
      </c>
      <c r="D102" s="1">
        <v>5456</v>
      </c>
      <c r="E102" s="1">
        <v>6014</v>
      </c>
      <c r="F102" s="1">
        <v>1355</v>
      </c>
      <c r="G102" s="1">
        <v>928</v>
      </c>
      <c r="H102" s="1">
        <v>255</v>
      </c>
      <c r="I102" s="1">
        <v>32</v>
      </c>
      <c r="J102" s="1">
        <v>140</v>
      </c>
      <c r="K102" s="1">
        <v>610</v>
      </c>
      <c r="L102" s="1">
        <v>578</v>
      </c>
      <c r="M102" s="1">
        <v>417</v>
      </c>
      <c r="N102" s="1">
        <v>41</v>
      </c>
      <c r="O102" s="1">
        <v>1205</v>
      </c>
      <c r="P102" s="1">
        <v>53</v>
      </c>
      <c r="Q102" s="1">
        <v>31</v>
      </c>
      <c r="R102" s="1">
        <v>57</v>
      </c>
      <c r="S102" s="1">
        <v>132</v>
      </c>
      <c r="T102" s="1">
        <v>73</v>
      </c>
      <c r="U102" s="1">
        <v>29</v>
      </c>
      <c r="V102" s="1">
        <f t="shared" si="14"/>
        <v>2094</v>
      </c>
      <c r="W102" s="2">
        <f t="shared" si="15"/>
        <v>0.24835043988269795</v>
      </c>
      <c r="X102" s="2">
        <f t="shared" si="16"/>
        <v>0.30636226288400203</v>
      </c>
      <c r="Y102" s="2">
        <f t="shared" si="17"/>
        <v>0.38379765395894427</v>
      </c>
      <c r="Z102" s="2">
        <f t="shared" si="18"/>
        <v>0.69015991684294631</v>
      </c>
      <c r="AA102" s="2">
        <f t="shared" si="22"/>
        <v>0.30155510480054093</v>
      </c>
      <c r="AB102" s="2">
        <f>VLOOKUP($A102,Constants!$A$2:$AI$6,23,FALSE)</f>
        <v>0.31379523916534663</v>
      </c>
      <c r="AC102" s="2">
        <f>VLOOKUP($A102,Constants!$A$2:$AI$6,24,FALSE)</f>
        <v>1.276807374556703</v>
      </c>
      <c r="AD102" s="2">
        <f>VLOOKUP($A102,Constants!$A$2:$AI$6,25,FALSE)</f>
        <v>0.69002638226032553</v>
      </c>
      <c r="AE102" s="2">
        <f>VLOOKUP($A102,Constants!$A$2:$AI$6,26,FALSE)</f>
        <v>0.72194656662424317</v>
      </c>
      <c r="AF102" s="2">
        <f>VLOOKUP($A102,Constants!$A$2:$AI$6,27,FALSE)</f>
        <v>0.88793152531661457</v>
      </c>
      <c r="AG102" s="2">
        <f>VLOOKUP($A102,Constants!$A$2:$AI$6,28,FALSE)</f>
        <v>1.2709737376836254</v>
      </c>
      <c r="AH102" s="2">
        <f>VLOOKUP($A102,Constants!$A$2:$AI$6,29,FALSE)</f>
        <v>1.6157117288139353</v>
      </c>
      <c r="AI102" s="2">
        <f>VLOOKUP($A102,Constants!$A$2:$AI$6,30,FALSE)</f>
        <v>2.1013255635447305</v>
      </c>
      <c r="AJ102" s="2">
        <f>VLOOKUP($A102,Constants!$A$2:$AI$6,31,FALSE)</f>
        <v>0.10956169911236362</v>
      </c>
      <c r="AK102" s="2">
        <f>VLOOKUP($A102,Constants!$A$2:$AI$6,32,FALSE)</f>
        <v>1.2282412528481768</v>
      </c>
      <c r="AL102" s="2">
        <f>VLOOKUP($A102,Constants!$A$2:$AI$6,33,FALSE)</f>
        <v>2.130502526736918</v>
      </c>
      <c r="AM102" s="2">
        <f>VLOOKUP($A102,Constants!$A$2:$AI$6,34,FALSE)</f>
        <v>0.32408126522478498</v>
      </c>
      <c r="AN102" s="2">
        <f>VLOOKUP($A102,Constants!$A$2:$AI$6,35,FALSE)</f>
        <v>1.1629379282817152</v>
      </c>
      <c r="AO102" s="5">
        <f t="shared" si="23"/>
        <v>601.25075105076098</v>
      </c>
      <c r="AP102" s="5">
        <f t="shared" si="19"/>
        <v>602.75729812575707</v>
      </c>
      <c r="AQ102" s="4">
        <f t="shared" si="20"/>
        <v>76.549357175760051</v>
      </c>
      <c r="AR102" s="4">
        <f t="shared" si="21"/>
        <v>52.456730439161987</v>
      </c>
    </row>
    <row r="103" spans="1:44" x14ac:dyDescent="0.4">
      <c r="A103" s="1">
        <v>2010</v>
      </c>
      <c r="B103" s="1" t="s">
        <v>41</v>
      </c>
      <c r="C103" s="1">
        <v>1889</v>
      </c>
      <c r="D103" s="1">
        <v>5495</v>
      </c>
      <c r="E103" s="1">
        <v>6072</v>
      </c>
      <c r="F103" s="1">
        <v>1364</v>
      </c>
      <c r="G103" s="1">
        <v>767</v>
      </c>
      <c r="H103" s="1">
        <v>319</v>
      </c>
      <c r="I103" s="1">
        <v>21</v>
      </c>
      <c r="J103" s="1">
        <v>257</v>
      </c>
      <c r="K103" s="1">
        <v>755</v>
      </c>
      <c r="L103" s="1">
        <v>732</v>
      </c>
      <c r="M103" s="1">
        <v>471</v>
      </c>
      <c r="N103" s="1">
        <v>25</v>
      </c>
      <c r="O103" s="1">
        <v>1164</v>
      </c>
      <c r="P103" s="1">
        <v>55</v>
      </c>
      <c r="Q103" s="1">
        <v>34</v>
      </c>
      <c r="R103" s="1">
        <v>16</v>
      </c>
      <c r="S103" s="1">
        <v>114</v>
      </c>
      <c r="T103" s="1">
        <v>58</v>
      </c>
      <c r="U103" s="1">
        <v>20</v>
      </c>
      <c r="V103" s="1">
        <f t="shared" si="14"/>
        <v>2496</v>
      </c>
      <c r="W103" s="2">
        <f t="shared" si="15"/>
        <v>0.24822565969062785</v>
      </c>
      <c r="X103" s="2">
        <f t="shared" si="16"/>
        <v>0.31213872832369943</v>
      </c>
      <c r="Y103" s="2">
        <f t="shared" si="17"/>
        <v>0.45423111919927206</v>
      </c>
      <c r="Z103" s="2">
        <f t="shared" si="18"/>
        <v>0.76636984752297144</v>
      </c>
      <c r="AA103" s="2">
        <f t="shared" si="22"/>
        <v>0.30928689883913763</v>
      </c>
      <c r="AB103" s="2">
        <f>VLOOKUP($A103,Constants!$A$2:$AI$6,23,FALSE)</f>
        <v>0.32098596558422016</v>
      </c>
      <c r="AC103" s="2">
        <f>VLOOKUP($A103,Constants!$A$2:$AI$6,24,FALSE)</f>
        <v>1.2506962281491565</v>
      </c>
      <c r="AD103" s="2">
        <f>VLOOKUP($A103,Constants!$A$2:$AI$6,25,FALSE)</f>
        <v>0.70121471642379218</v>
      </c>
      <c r="AE103" s="2">
        <f>VLOOKUP($A103,Constants!$A$2:$AI$6,26,FALSE)</f>
        <v>0.73248212212752117</v>
      </c>
      <c r="AF103" s="2">
        <f>VLOOKUP($A103,Constants!$A$2:$AI$6,27,FALSE)</f>
        <v>0.89507263178691154</v>
      </c>
      <c r="AG103" s="2">
        <f>VLOOKUP($A103,Constants!$A$2:$AI$6,28,FALSE)</f>
        <v>1.2702815002316585</v>
      </c>
      <c r="AH103" s="2">
        <f>VLOOKUP($A103,Constants!$A$2:$AI$6,29,FALSE)</f>
        <v>1.6079694818319308</v>
      </c>
      <c r="AI103" s="2">
        <f>VLOOKUP($A103,Constants!$A$2:$AI$6,30,FALSE)</f>
        <v>2.071960684993039</v>
      </c>
      <c r="AJ103" s="2">
        <f>VLOOKUP($A103,Constants!$A$2:$AI$6,31,FALSE)</f>
        <v>0.11483511449558886</v>
      </c>
      <c r="AK103" s="2">
        <f>VLOOKUP($A103,Constants!$A$2:$AI$6,32,FALSE)</f>
        <v>1.2060869949739947</v>
      </c>
      <c r="AL103" s="2">
        <f>VLOOKUP($A103,Constants!$A$2:$AI$6,33,FALSE)</f>
        <v>2.1177173430342862</v>
      </c>
      <c r="AM103" s="2">
        <f>VLOOKUP($A103,Constants!$A$2:$AI$6,34,FALSE)</f>
        <v>0.32895683426004935</v>
      </c>
      <c r="AN103" s="2">
        <f>VLOOKUP($A103,Constants!$A$2:$AI$6,35,FALSE)</f>
        <v>1.1713291809097841</v>
      </c>
      <c r="AO103" s="5">
        <f t="shared" si="23"/>
        <v>640.48106395089496</v>
      </c>
      <c r="AP103" s="5">
        <f t="shared" si="19"/>
        <v>641.86436401282174</v>
      </c>
      <c r="AQ103" s="4">
        <f t="shared" si="20"/>
        <v>13114.58671381901</v>
      </c>
      <c r="AR103" s="4">
        <f t="shared" si="21"/>
        <v>12799.672130223305</v>
      </c>
    </row>
    <row r="104" spans="1:44" x14ac:dyDescent="0.4">
      <c r="A104" s="1">
        <v>2010</v>
      </c>
      <c r="B104" s="1" t="s">
        <v>47</v>
      </c>
      <c r="C104" s="1">
        <v>1784</v>
      </c>
      <c r="D104" s="1">
        <v>5487</v>
      </c>
      <c r="E104" s="1">
        <v>6165</v>
      </c>
      <c r="F104" s="1">
        <v>1362</v>
      </c>
      <c r="G104" s="1">
        <v>924</v>
      </c>
      <c r="H104" s="1">
        <v>290</v>
      </c>
      <c r="I104" s="1">
        <v>20</v>
      </c>
      <c r="J104" s="1">
        <v>128</v>
      </c>
      <c r="K104" s="1">
        <v>646</v>
      </c>
      <c r="L104" s="1">
        <v>601</v>
      </c>
      <c r="M104" s="1">
        <v>545</v>
      </c>
      <c r="N104" s="1">
        <v>34</v>
      </c>
      <c r="O104" s="1">
        <v>1184</v>
      </c>
      <c r="P104" s="1">
        <v>64</v>
      </c>
      <c r="Q104" s="1">
        <v>33</v>
      </c>
      <c r="R104" s="1">
        <v>36</v>
      </c>
      <c r="S104" s="1">
        <v>118</v>
      </c>
      <c r="T104" s="1">
        <v>91</v>
      </c>
      <c r="U104" s="1">
        <v>33</v>
      </c>
      <c r="V104" s="1">
        <f t="shared" si="14"/>
        <v>2076</v>
      </c>
      <c r="W104" s="2">
        <f t="shared" si="15"/>
        <v>0.24822307271733188</v>
      </c>
      <c r="X104" s="2">
        <f t="shared" si="16"/>
        <v>0.32158590308370044</v>
      </c>
      <c r="Y104" s="2">
        <f t="shared" si="17"/>
        <v>0.37834882449425916</v>
      </c>
      <c r="Z104" s="2">
        <f t="shared" si="18"/>
        <v>0.6999347275779596</v>
      </c>
      <c r="AA104" s="2">
        <f t="shared" si="22"/>
        <v>0.31780147662018049</v>
      </c>
      <c r="AB104" s="2">
        <f>VLOOKUP($A104,Constants!$A$2:$AI$6,23,FALSE)</f>
        <v>0.32098596558422016</v>
      </c>
      <c r="AC104" s="2">
        <f>VLOOKUP($A104,Constants!$A$2:$AI$6,24,FALSE)</f>
        <v>1.2506962281491565</v>
      </c>
      <c r="AD104" s="2">
        <f>VLOOKUP($A104,Constants!$A$2:$AI$6,25,FALSE)</f>
        <v>0.70121471642379218</v>
      </c>
      <c r="AE104" s="2">
        <f>VLOOKUP($A104,Constants!$A$2:$AI$6,26,FALSE)</f>
        <v>0.73248212212752117</v>
      </c>
      <c r="AF104" s="2">
        <f>VLOOKUP($A104,Constants!$A$2:$AI$6,27,FALSE)</f>
        <v>0.89507263178691154</v>
      </c>
      <c r="AG104" s="2">
        <f>VLOOKUP($A104,Constants!$A$2:$AI$6,28,FALSE)</f>
        <v>1.2702815002316585</v>
      </c>
      <c r="AH104" s="2">
        <f>VLOOKUP($A104,Constants!$A$2:$AI$6,29,FALSE)</f>
        <v>1.6079694818319308</v>
      </c>
      <c r="AI104" s="2">
        <f>VLOOKUP($A104,Constants!$A$2:$AI$6,30,FALSE)</f>
        <v>2.071960684993039</v>
      </c>
      <c r="AJ104" s="2">
        <f>VLOOKUP($A104,Constants!$A$2:$AI$6,31,FALSE)</f>
        <v>0.11483511449558886</v>
      </c>
      <c r="AK104" s="2">
        <f>VLOOKUP($A104,Constants!$A$2:$AI$6,32,FALSE)</f>
        <v>1.2060869949739947</v>
      </c>
      <c r="AL104" s="2">
        <f>VLOOKUP($A104,Constants!$A$2:$AI$6,33,FALSE)</f>
        <v>2.1177173430342862</v>
      </c>
      <c r="AM104" s="2">
        <f>VLOOKUP($A104,Constants!$A$2:$AI$6,34,FALSE)</f>
        <v>0.32895683426004935</v>
      </c>
      <c r="AN104" s="2">
        <f>VLOOKUP($A104,Constants!$A$2:$AI$6,35,FALSE)</f>
        <v>1.1713291809097841</v>
      </c>
      <c r="AO104" s="5">
        <f t="shared" si="23"/>
        <v>692.26132433645137</v>
      </c>
      <c r="AP104" s="5">
        <f t="shared" si="19"/>
        <v>692.36603574417688</v>
      </c>
      <c r="AQ104" s="4">
        <f t="shared" si="20"/>
        <v>2140.1101293623474</v>
      </c>
      <c r="AR104" s="4">
        <f t="shared" si="21"/>
        <v>2149.8092706302882</v>
      </c>
    </row>
    <row r="105" spans="1:44" x14ac:dyDescent="0.4">
      <c r="A105" s="1">
        <v>2011</v>
      </c>
      <c r="B105" s="1" t="s">
        <v>28</v>
      </c>
      <c r="C105" s="1">
        <v>1791</v>
      </c>
      <c r="D105" s="1">
        <v>5487</v>
      </c>
      <c r="E105" s="1">
        <v>6020</v>
      </c>
      <c r="F105" s="1">
        <v>1357</v>
      </c>
      <c r="G105" s="1">
        <v>970</v>
      </c>
      <c r="H105" s="1">
        <v>259</v>
      </c>
      <c r="I105" s="1">
        <v>25</v>
      </c>
      <c r="J105" s="1">
        <v>103</v>
      </c>
      <c r="K105" s="1">
        <v>619</v>
      </c>
      <c r="L105" s="1">
        <v>572</v>
      </c>
      <c r="M105" s="1">
        <v>440</v>
      </c>
      <c r="N105" s="1">
        <v>24</v>
      </c>
      <c r="O105" s="1">
        <v>1048</v>
      </c>
      <c r="P105" s="1">
        <v>37</v>
      </c>
      <c r="Q105" s="1">
        <v>25</v>
      </c>
      <c r="R105" s="1">
        <v>31</v>
      </c>
      <c r="S105" s="1">
        <v>115</v>
      </c>
      <c r="T105" s="1">
        <v>92</v>
      </c>
      <c r="U105" s="1">
        <v>39</v>
      </c>
      <c r="V105" s="1">
        <f t="shared" si="14"/>
        <v>1975</v>
      </c>
      <c r="W105" s="2">
        <f t="shared" si="15"/>
        <v>0.24731182795698925</v>
      </c>
      <c r="X105" s="2">
        <f t="shared" si="16"/>
        <v>0.30622808482217401</v>
      </c>
      <c r="Y105" s="2">
        <f t="shared" si="17"/>
        <v>0.35994168033533808</v>
      </c>
      <c r="Z105" s="2">
        <f t="shared" si="18"/>
        <v>0.66616976515751203</v>
      </c>
      <c r="AA105" s="2">
        <f t="shared" si="22"/>
        <v>0.30343671416596812</v>
      </c>
      <c r="AB105" s="2">
        <f>VLOOKUP($A105,Constants!$A$2:$AI$6,23,FALSE)</f>
        <v>0.31597191750767878</v>
      </c>
      <c r="AC105" s="2">
        <f>VLOOKUP($A105,Constants!$A$2:$AI$6,24,FALSE)</f>
        <v>1.264161343392616</v>
      </c>
      <c r="AD105" s="2">
        <f>VLOOKUP($A105,Constants!$A$2:$AI$6,25,FALSE)</f>
        <v>0.69439627576010876</v>
      </c>
      <c r="AE105" s="2">
        <f>VLOOKUP($A105,Constants!$A$2:$AI$6,26,FALSE)</f>
        <v>0.72600030934492421</v>
      </c>
      <c r="AF105" s="2">
        <f>VLOOKUP($A105,Constants!$A$2:$AI$6,27,FALSE)</f>
        <v>0.89034128398596424</v>
      </c>
      <c r="AG105" s="2">
        <f>VLOOKUP($A105,Constants!$A$2:$AI$6,28,FALSE)</f>
        <v>1.2695896870037491</v>
      </c>
      <c r="AH105" s="2">
        <f>VLOOKUP($A105,Constants!$A$2:$AI$6,29,FALSE)</f>
        <v>1.6109132497197556</v>
      </c>
      <c r="AI105" s="2">
        <f>VLOOKUP($A105,Constants!$A$2:$AI$6,30,FALSE)</f>
        <v>2.0857977982573415</v>
      </c>
      <c r="AJ105" s="2">
        <f>VLOOKUP($A105,Constants!$A$2:$AI$6,31,FALSE)</f>
        <v>0.11232691840535507</v>
      </c>
      <c r="AK105" s="2">
        <f>VLOOKUP($A105,Constants!$A$2:$AI$6,32,FALSE)</f>
        <v>1.2114736472894483</v>
      </c>
      <c r="AL105" s="2">
        <f>VLOOKUP($A105,Constants!$A$2:$AI$6,33,FALSE)</f>
        <v>2.1108188330408901</v>
      </c>
      <c r="AM105" s="2">
        <f>VLOOKUP($A105,Constants!$A$2:$AI$6,34,FALSE)</f>
        <v>0.32628272411395753</v>
      </c>
      <c r="AN105" s="2">
        <f>VLOOKUP($A105,Constants!$A$2:$AI$6,35,FALSE)</f>
        <v>1.1673247856953355</v>
      </c>
      <c r="AO105" s="5">
        <f t="shared" si="23"/>
        <v>616.51477901982969</v>
      </c>
      <c r="AP105" s="5">
        <f t="shared" si="19"/>
        <v>618.0818747243909</v>
      </c>
      <c r="AQ105" s="4">
        <f t="shared" si="20"/>
        <v>6.1763233202786818</v>
      </c>
      <c r="AR105" s="4">
        <f t="shared" si="21"/>
        <v>0.84295402171228551</v>
      </c>
    </row>
    <row r="106" spans="1:44" x14ac:dyDescent="0.4">
      <c r="A106" s="1">
        <v>2012</v>
      </c>
      <c r="B106" s="1" t="s">
        <v>38</v>
      </c>
      <c r="C106" s="1">
        <v>1772</v>
      </c>
      <c r="D106" s="1">
        <v>5560</v>
      </c>
      <c r="E106" s="1">
        <v>6160</v>
      </c>
      <c r="F106" s="1">
        <v>1375</v>
      </c>
      <c r="G106" s="1">
        <v>875</v>
      </c>
      <c r="H106" s="1">
        <v>270</v>
      </c>
      <c r="I106" s="1">
        <v>16</v>
      </c>
      <c r="J106" s="1">
        <v>214</v>
      </c>
      <c r="K106" s="1">
        <v>712</v>
      </c>
      <c r="L106" s="1">
        <v>677</v>
      </c>
      <c r="M106" s="1">
        <v>480</v>
      </c>
      <c r="N106" s="1">
        <v>24</v>
      </c>
      <c r="O106" s="1">
        <v>1315</v>
      </c>
      <c r="P106" s="1">
        <v>50</v>
      </c>
      <c r="Q106" s="1">
        <v>30</v>
      </c>
      <c r="R106" s="1">
        <v>38</v>
      </c>
      <c r="S106" s="1">
        <v>152</v>
      </c>
      <c r="T106" s="1">
        <v>58</v>
      </c>
      <c r="U106" s="1">
        <v>29</v>
      </c>
      <c r="V106" s="1">
        <f t="shared" si="14"/>
        <v>2319</v>
      </c>
      <c r="W106" s="2">
        <f t="shared" si="15"/>
        <v>0.24730215827338128</v>
      </c>
      <c r="X106" s="2">
        <f t="shared" si="16"/>
        <v>0.31127450980392157</v>
      </c>
      <c r="Y106" s="2">
        <f t="shared" si="17"/>
        <v>0.41708633093525183</v>
      </c>
      <c r="Z106" s="2">
        <f t="shared" si="18"/>
        <v>0.7283608407391734</v>
      </c>
      <c r="AA106" s="2">
        <f t="shared" si="22"/>
        <v>0.30856299212598426</v>
      </c>
      <c r="AB106" s="2">
        <f>VLOOKUP($A106,Constants!$A$2:$AI$6,23,FALSE)</f>
        <v>0.31500038541586373</v>
      </c>
      <c r="AC106" s="2">
        <f>VLOOKUP($A106,Constants!$A$2:$AI$6,24,FALSE)</f>
        <v>1.2451903412633971</v>
      </c>
      <c r="AD106" s="2">
        <f>VLOOKUP($A106,Constants!$A$2:$AI$6,25,FALSE)</f>
        <v>0.69053384667460882</v>
      </c>
      <c r="AE106" s="2">
        <f>VLOOKUP($A106,Constants!$A$2:$AI$6,26,FALSE)</f>
        <v>0.72166360520619355</v>
      </c>
      <c r="AF106" s="2">
        <f>VLOOKUP($A106,Constants!$A$2:$AI$6,27,FALSE)</f>
        <v>0.88353834957043531</v>
      </c>
      <c r="AG106" s="2">
        <f>VLOOKUP($A106,Constants!$A$2:$AI$6,28,FALSE)</f>
        <v>1.2570954519494544</v>
      </c>
      <c r="AH106" s="2">
        <f>VLOOKUP($A106,Constants!$A$2:$AI$6,29,FALSE)</f>
        <v>1.5932968440905715</v>
      </c>
      <c r="AI106" s="2">
        <f>VLOOKUP($A106,Constants!$A$2:$AI$6,30,FALSE)</f>
        <v>2.0582668631846195</v>
      </c>
      <c r="AJ106" s="2">
        <f>VLOOKUP($A106,Constants!$A$2:$AI$6,31,FALSE)</f>
        <v>0.11411181513636191</v>
      </c>
      <c r="AK106" s="2">
        <f>VLOOKUP($A106,Constants!$A$2:$AI$6,32,FALSE)</f>
        <v>1.2242284962251651</v>
      </c>
      <c r="AL106" s="2">
        <f>VLOOKUP($A106,Constants!$A$2:$AI$6,33,FALSE)</f>
        <v>2.1013171726872297</v>
      </c>
      <c r="AM106" s="2">
        <f>VLOOKUP($A106,Constants!$A$2:$AI$6,34,FALSE)</f>
        <v>0.33107416930744227</v>
      </c>
      <c r="AN106" s="2">
        <f>VLOOKUP($A106,Constants!$A$2:$AI$6,35,FALSE)</f>
        <v>1.1701719346665544</v>
      </c>
      <c r="AO106" s="5">
        <f t="shared" si="23"/>
        <v>671.08277235959338</v>
      </c>
      <c r="AP106" s="5">
        <f t="shared" si="19"/>
        <v>671.5130223985301</v>
      </c>
      <c r="AQ106" s="4">
        <f t="shared" si="20"/>
        <v>1674.2195177768556</v>
      </c>
      <c r="AR106" s="4">
        <f t="shared" si="21"/>
        <v>1639.1953553019257</v>
      </c>
    </row>
    <row r="107" spans="1:44" x14ac:dyDescent="0.4">
      <c r="A107" s="1">
        <v>2010</v>
      </c>
      <c r="B107" s="1" t="s">
        <v>43</v>
      </c>
      <c r="C107" s="1">
        <v>2066</v>
      </c>
      <c r="D107" s="1">
        <v>5452</v>
      </c>
      <c r="E107" s="1">
        <v>6005</v>
      </c>
      <c r="F107" s="1">
        <v>1348</v>
      </c>
      <c r="G107" s="1">
        <v>963</v>
      </c>
      <c r="H107" s="1">
        <v>252</v>
      </c>
      <c r="I107" s="1">
        <v>25</v>
      </c>
      <c r="J107" s="1">
        <v>108</v>
      </c>
      <c r="K107" s="1">
        <v>611</v>
      </c>
      <c r="L107" s="1">
        <v>577</v>
      </c>
      <c r="M107" s="1">
        <v>415</v>
      </c>
      <c r="N107" s="1">
        <v>27</v>
      </c>
      <c r="O107" s="1">
        <v>1025</v>
      </c>
      <c r="P107" s="1">
        <v>33</v>
      </c>
      <c r="Q107" s="1">
        <v>29</v>
      </c>
      <c r="R107" s="1">
        <v>75</v>
      </c>
      <c r="S107" s="1">
        <v>130</v>
      </c>
      <c r="T107" s="1">
        <v>100</v>
      </c>
      <c r="U107" s="1">
        <v>36</v>
      </c>
      <c r="V107" s="1">
        <f t="shared" si="14"/>
        <v>1974</v>
      </c>
      <c r="W107" s="2">
        <f t="shared" si="15"/>
        <v>0.24724871606749815</v>
      </c>
      <c r="X107" s="2">
        <f t="shared" si="16"/>
        <v>0.30291786135941978</v>
      </c>
      <c r="Y107" s="2">
        <f t="shared" si="17"/>
        <v>0.36206896551724138</v>
      </c>
      <c r="Z107" s="2">
        <f t="shared" si="18"/>
        <v>0.66498682687666122</v>
      </c>
      <c r="AA107" s="2">
        <f t="shared" si="22"/>
        <v>0.29972890545577768</v>
      </c>
      <c r="AB107" s="2">
        <f>VLOOKUP($A107,Constants!$A$2:$AI$6,23,FALSE)</f>
        <v>0.32098596558422016</v>
      </c>
      <c r="AC107" s="2">
        <f>VLOOKUP($A107,Constants!$A$2:$AI$6,24,FALSE)</f>
        <v>1.2506962281491565</v>
      </c>
      <c r="AD107" s="2">
        <f>VLOOKUP($A107,Constants!$A$2:$AI$6,25,FALSE)</f>
        <v>0.70121471642379218</v>
      </c>
      <c r="AE107" s="2">
        <f>VLOOKUP($A107,Constants!$A$2:$AI$6,26,FALSE)</f>
        <v>0.73248212212752117</v>
      </c>
      <c r="AF107" s="2">
        <f>VLOOKUP($A107,Constants!$A$2:$AI$6,27,FALSE)</f>
        <v>0.89507263178691154</v>
      </c>
      <c r="AG107" s="2">
        <f>VLOOKUP($A107,Constants!$A$2:$AI$6,28,FALSE)</f>
        <v>1.2702815002316585</v>
      </c>
      <c r="AH107" s="2">
        <f>VLOOKUP($A107,Constants!$A$2:$AI$6,29,FALSE)</f>
        <v>1.6079694818319308</v>
      </c>
      <c r="AI107" s="2">
        <f>VLOOKUP($A107,Constants!$A$2:$AI$6,30,FALSE)</f>
        <v>2.071960684993039</v>
      </c>
      <c r="AJ107" s="2">
        <f>VLOOKUP($A107,Constants!$A$2:$AI$6,31,FALSE)</f>
        <v>0.11483511449558886</v>
      </c>
      <c r="AK107" s="2">
        <f>VLOOKUP($A107,Constants!$A$2:$AI$6,32,FALSE)</f>
        <v>1.2060869949739947</v>
      </c>
      <c r="AL107" s="2">
        <f>VLOOKUP($A107,Constants!$A$2:$AI$6,33,FALSE)</f>
        <v>2.1177173430342862</v>
      </c>
      <c r="AM107" s="2">
        <f>VLOOKUP($A107,Constants!$A$2:$AI$6,34,FALSE)</f>
        <v>0.32895683426004935</v>
      </c>
      <c r="AN107" s="2">
        <f>VLOOKUP($A107,Constants!$A$2:$AI$6,35,FALSE)</f>
        <v>1.1713291809097841</v>
      </c>
      <c r="AO107" s="5">
        <f t="shared" si="23"/>
        <v>587.52279247788761</v>
      </c>
      <c r="AP107" s="5">
        <f t="shared" si="19"/>
        <v>592.00824557157512</v>
      </c>
      <c r="AQ107" s="4">
        <f t="shared" si="20"/>
        <v>551.17927303633076</v>
      </c>
      <c r="AR107" s="4">
        <f t="shared" si="21"/>
        <v>360.68673626959617</v>
      </c>
    </row>
    <row r="108" spans="1:44" x14ac:dyDescent="0.4">
      <c r="A108" s="1">
        <v>2012</v>
      </c>
      <c r="B108" s="1" t="s">
        <v>42</v>
      </c>
      <c r="C108" s="1">
        <v>1948</v>
      </c>
      <c r="D108" s="1">
        <v>5425</v>
      </c>
      <c r="E108" s="1">
        <v>6126</v>
      </c>
      <c r="F108" s="1">
        <v>1341</v>
      </c>
      <c r="G108" s="1">
        <v>899</v>
      </c>
      <c r="H108" s="1">
        <v>263</v>
      </c>
      <c r="I108" s="1">
        <v>30</v>
      </c>
      <c r="J108" s="1">
        <v>149</v>
      </c>
      <c r="K108" s="1">
        <v>700</v>
      </c>
      <c r="L108" s="1">
        <v>660</v>
      </c>
      <c r="M108" s="1">
        <v>567</v>
      </c>
      <c r="N108" s="1">
        <v>37</v>
      </c>
      <c r="O108" s="1">
        <v>1289</v>
      </c>
      <c r="P108" s="1">
        <v>34</v>
      </c>
      <c r="Q108" s="1">
        <v>46</v>
      </c>
      <c r="R108" s="1">
        <v>53</v>
      </c>
      <c r="S108" s="1">
        <v>109</v>
      </c>
      <c r="T108" s="1">
        <v>101</v>
      </c>
      <c r="U108" s="1">
        <v>32</v>
      </c>
      <c r="V108" s="1">
        <f t="shared" si="14"/>
        <v>2111</v>
      </c>
      <c r="W108" s="2">
        <f t="shared" si="15"/>
        <v>0.24718894009216591</v>
      </c>
      <c r="X108" s="2">
        <f t="shared" si="16"/>
        <v>0.31982872200263507</v>
      </c>
      <c r="Y108" s="2">
        <f t="shared" si="17"/>
        <v>0.38912442396313363</v>
      </c>
      <c r="Z108" s="2">
        <f t="shared" si="18"/>
        <v>0.70895314596576875</v>
      </c>
      <c r="AA108" s="2">
        <f t="shared" si="22"/>
        <v>0.31565865782932889</v>
      </c>
      <c r="AB108" s="2">
        <f>VLOOKUP($A108,Constants!$A$2:$AI$6,23,FALSE)</f>
        <v>0.31500038541586373</v>
      </c>
      <c r="AC108" s="2">
        <f>VLOOKUP($A108,Constants!$A$2:$AI$6,24,FALSE)</f>
        <v>1.2451903412633971</v>
      </c>
      <c r="AD108" s="2">
        <f>VLOOKUP($A108,Constants!$A$2:$AI$6,25,FALSE)</f>
        <v>0.69053384667460882</v>
      </c>
      <c r="AE108" s="2">
        <f>VLOOKUP($A108,Constants!$A$2:$AI$6,26,FALSE)</f>
        <v>0.72166360520619355</v>
      </c>
      <c r="AF108" s="2">
        <f>VLOOKUP($A108,Constants!$A$2:$AI$6,27,FALSE)</f>
        <v>0.88353834957043531</v>
      </c>
      <c r="AG108" s="2">
        <f>VLOOKUP($A108,Constants!$A$2:$AI$6,28,FALSE)</f>
        <v>1.2570954519494544</v>
      </c>
      <c r="AH108" s="2">
        <f>VLOOKUP($A108,Constants!$A$2:$AI$6,29,FALSE)</f>
        <v>1.5932968440905715</v>
      </c>
      <c r="AI108" s="2">
        <f>VLOOKUP($A108,Constants!$A$2:$AI$6,30,FALSE)</f>
        <v>2.0582668631846195</v>
      </c>
      <c r="AJ108" s="2">
        <f>VLOOKUP($A108,Constants!$A$2:$AI$6,31,FALSE)</f>
        <v>0.11411181513636191</v>
      </c>
      <c r="AK108" s="2">
        <f>VLOOKUP($A108,Constants!$A$2:$AI$6,32,FALSE)</f>
        <v>1.2242284962251651</v>
      </c>
      <c r="AL108" s="2">
        <f>VLOOKUP($A108,Constants!$A$2:$AI$6,33,FALSE)</f>
        <v>2.1013171726872297</v>
      </c>
      <c r="AM108" s="2">
        <f>VLOOKUP($A108,Constants!$A$2:$AI$6,34,FALSE)</f>
        <v>0.33107416930744227</v>
      </c>
      <c r="AN108" s="2">
        <f>VLOOKUP($A108,Constants!$A$2:$AI$6,35,FALSE)</f>
        <v>1.1701719346665544</v>
      </c>
      <c r="AO108" s="5">
        <f t="shared" si="23"/>
        <v>702.28750191928373</v>
      </c>
      <c r="AP108" s="5">
        <f t="shared" si="19"/>
        <v>702.28694401769769</v>
      </c>
      <c r="AQ108" s="4">
        <f t="shared" si="20"/>
        <v>5.2326650307267357</v>
      </c>
      <c r="AR108" s="4">
        <f t="shared" si="21"/>
        <v>5.2301129400832629</v>
      </c>
    </row>
    <row r="109" spans="1:44" x14ac:dyDescent="0.4">
      <c r="A109" s="1">
        <v>2012</v>
      </c>
      <c r="B109" s="1" t="s">
        <v>49</v>
      </c>
      <c r="C109" s="1">
        <v>2107</v>
      </c>
      <c r="D109" s="1">
        <v>5422</v>
      </c>
      <c r="E109" s="1">
        <v>6112</v>
      </c>
      <c r="F109" s="1">
        <v>1339</v>
      </c>
      <c r="G109" s="1">
        <v>903</v>
      </c>
      <c r="H109" s="1">
        <v>272</v>
      </c>
      <c r="I109" s="1">
        <v>43</v>
      </c>
      <c r="J109" s="1">
        <v>121</v>
      </c>
      <c r="K109" s="1">
        <v>651</v>
      </c>
      <c r="L109" s="1">
        <v>610</v>
      </c>
      <c r="M109" s="1">
        <v>539</v>
      </c>
      <c r="N109" s="1">
        <v>36</v>
      </c>
      <c r="O109" s="1">
        <v>1238</v>
      </c>
      <c r="P109" s="1">
        <v>54</v>
      </c>
      <c r="Q109" s="1">
        <v>34</v>
      </c>
      <c r="R109" s="1">
        <v>63</v>
      </c>
      <c r="S109" s="1">
        <v>100</v>
      </c>
      <c r="T109" s="1">
        <v>155</v>
      </c>
      <c r="U109" s="1">
        <v>46</v>
      </c>
      <c r="V109" s="1">
        <f t="shared" si="14"/>
        <v>2060</v>
      </c>
      <c r="W109" s="2">
        <f t="shared" si="15"/>
        <v>0.24695684249354483</v>
      </c>
      <c r="X109" s="2">
        <f t="shared" si="16"/>
        <v>0.3193916349809886</v>
      </c>
      <c r="Y109" s="2">
        <f t="shared" si="17"/>
        <v>0.37993360383622282</v>
      </c>
      <c r="Z109" s="2">
        <f t="shared" si="18"/>
        <v>0.69932523881721143</v>
      </c>
      <c r="AA109" s="2">
        <f t="shared" si="22"/>
        <v>0.31531681357059704</v>
      </c>
      <c r="AB109" s="2">
        <f>VLOOKUP($A109,Constants!$A$2:$AI$6,23,FALSE)</f>
        <v>0.31500038541586373</v>
      </c>
      <c r="AC109" s="2">
        <f>VLOOKUP($A109,Constants!$A$2:$AI$6,24,FALSE)</f>
        <v>1.2451903412633971</v>
      </c>
      <c r="AD109" s="2">
        <f>VLOOKUP($A109,Constants!$A$2:$AI$6,25,FALSE)</f>
        <v>0.69053384667460882</v>
      </c>
      <c r="AE109" s="2">
        <f>VLOOKUP($A109,Constants!$A$2:$AI$6,26,FALSE)</f>
        <v>0.72166360520619355</v>
      </c>
      <c r="AF109" s="2">
        <f>VLOOKUP($A109,Constants!$A$2:$AI$6,27,FALSE)</f>
        <v>0.88353834957043531</v>
      </c>
      <c r="AG109" s="2">
        <f>VLOOKUP($A109,Constants!$A$2:$AI$6,28,FALSE)</f>
        <v>1.2570954519494544</v>
      </c>
      <c r="AH109" s="2">
        <f>VLOOKUP($A109,Constants!$A$2:$AI$6,29,FALSE)</f>
        <v>1.5932968440905715</v>
      </c>
      <c r="AI109" s="2">
        <f>VLOOKUP($A109,Constants!$A$2:$AI$6,30,FALSE)</f>
        <v>2.0582668631846195</v>
      </c>
      <c r="AJ109" s="2">
        <f>VLOOKUP($A109,Constants!$A$2:$AI$6,31,FALSE)</f>
        <v>0.11411181513636191</v>
      </c>
      <c r="AK109" s="2">
        <f>VLOOKUP($A109,Constants!$A$2:$AI$6,32,FALSE)</f>
        <v>1.2242284962251651</v>
      </c>
      <c r="AL109" s="2">
        <f>VLOOKUP($A109,Constants!$A$2:$AI$6,33,FALSE)</f>
        <v>2.1013171726872297</v>
      </c>
      <c r="AM109" s="2">
        <f>VLOOKUP($A109,Constants!$A$2:$AI$6,34,FALSE)</f>
        <v>0.33107416930744227</v>
      </c>
      <c r="AN109" s="2">
        <f>VLOOKUP($A109,Constants!$A$2:$AI$6,35,FALSE)</f>
        <v>1.1701719346665544</v>
      </c>
      <c r="AO109" s="5">
        <f t="shared" si="23"/>
        <v>699.00459744424927</v>
      </c>
      <c r="AP109" s="5">
        <f t="shared" si="19"/>
        <v>699.00446881864787</v>
      </c>
      <c r="AQ109" s="4">
        <f t="shared" si="20"/>
        <v>2304.4413757844236</v>
      </c>
      <c r="AR109" s="4">
        <f t="shared" si="21"/>
        <v>2304.429026560535</v>
      </c>
    </row>
    <row r="110" spans="1:44" x14ac:dyDescent="0.4">
      <c r="A110" s="1">
        <v>2010</v>
      </c>
      <c r="B110" s="1" t="s">
        <v>44</v>
      </c>
      <c r="C110" s="1">
        <v>1907</v>
      </c>
      <c r="D110" s="1">
        <v>5439</v>
      </c>
      <c r="E110" s="1">
        <v>6270</v>
      </c>
      <c r="F110" s="1">
        <v>1343</v>
      </c>
      <c r="G110" s="1">
        <v>851</v>
      </c>
      <c r="H110" s="1">
        <v>295</v>
      </c>
      <c r="I110" s="1">
        <v>37</v>
      </c>
      <c r="J110" s="1">
        <v>160</v>
      </c>
      <c r="K110" s="1">
        <v>802</v>
      </c>
      <c r="L110" s="1">
        <v>769</v>
      </c>
      <c r="M110" s="1">
        <v>672</v>
      </c>
      <c r="N110" s="1">
        <v>30</v>
      </c>
      <c r="O110" s="1">
        <v>1292</v>
      </c>
      <c r="P110" s="1">
        <v>57</v>
      </c>
      <c r="Q110" s="1">
        <v>57</v>
      </c>
      <c r="R110" s="1">
        <v>39</v>
      </c>
      <c r="S110" s="1">
        <v>92</v>
      </c>
      <c r="T110" s="1">
        <v>172</v>
      </c>
      <c r="U110" s="1">
        <v>47</v>
      </c>
      <c r="V110" s="1">
        <f t="shared" si="14"/>
        <v>2192</v>
      </c>
      <c r="W110" s="2">
        <f t="shared" si="15"/>
        <v>0.24692038977753264</v>
      </c>
      <c r="X110" s="2">
        <f t="shared" si="16"/>
        <v>0.33285140562248994</v>
      </c>
      <c r="Y110" s="2">
        <f t="shared" si="17"/>
        <v>0.40301526015811728</v>
      </c>
      <c r="Z110" s="2">
        <f t="shared" si="18"/>
        <v>0.73586666578060722</v>
      </c>
      <c r="AA110" s="2">
        <f t="shared" si="22"/>
        <v>0.32962066182405164</v>
      </c>
      <c r="AB110" s="2">
        <f>VLOOKUP($A110,Constants!$A$2:$AI$6,23,FALSE)</f>
        <v>0.32098596558422016</v>
      </c>
      <c r="AC110" s="2">
        <f>VLOOKUP($A110,Constants!$A$2:$AI$6,24,FALSE)</f>
        <v>1.2506962281491565</v>
      </c>
      <c r="AD110" s="2">
        <f>VLOOKUP($A110,Constants!$A$2:$AI$6,25,FALSE)</f>
        <v>0.70121471642379218</v>
      </c>
      <c r="AE110" s="2">
        <f>VLOOKUP($A110,Constants!$A$2:$AI$6,26,FALSE)</f>
        <v>0.73248212212752117</v>
      </c>
      <c r="AF110" s="2">
        <f>VLOOKUP($A110,Constants!$A$2:$AI$6,27,FALSE)</f>
        <v>0.89507263178691154</v>
      </c>
      <c r="AG110" s="2">
        <f>VLOOKUP($A110,Constants!$A$2:$AI$6,28,FALSE)</f>
        <v>1.2702815002316585</v>
      </c>
      <c r="AH110" s="2">
        <f>VLOOKUP($A110,Constants!$A$2:$AI$6,29,FALSE)</f>
        <v>1.6079694818319308</v>
      </c>
      <c r="AI110" s="2">
        <f>VLOOKUP($A110,Constants!$A$2:$AI$6,30,FALSE)</f>
        <v>2.071960684993039</v>
      </c>
      <c r="AJ110" s="2">
        <f>VLOOKUP($A110,Constants!$A$2:$AI$6,31,FALSE)</f>
        <v>0.11483511449558886</v>
      </c>
      <c r="AK110" s="2">
        <f>VLOOKUP($A110,Constants!$A$2:$AI$6,32,FALSE)</f>
        <v>1.2060869949739947</v>
      </c>
      <c r="AL110" s="2">
        <f>VLOOKUP($A110,Constants!$A$2:$AI$6,33,FALSE)</f>
        <v>2.1177173430342862</v>
      </c>
      <c r="AM110" s="2">
        <f>VLOOKUP($A110,Constants!$A$2:$AI$6,34,FALSE)</f>
        <v>0.32895683426004935</v>
      </c>
      <c r="AN110" s="2">
        <f>VLOOKUP($A110,Constants!$A$2:$AI$6,35,FALSE)</f>
        <v>1.1713291809097841</v>
      </c>
      <c r="AO110" s="5">
        <f t="shared" si="23"/>
        <v>763.30369383108143</v>
      </c>
      <c r="AP110" s="5">
        <f t="shared" si="19"/>
        <v>763.20628144648117</v>
      </c>
      <c r="AQ110" s="4">
        <f t="shared" si="20"/>
        <v>1497.4041111186853</v>
      </c>
      <c r="AR110" s="4">
        <f t="shared" si="21"/>
        <v>1504.952599209631</v>
      </c>
    </row>
    <row r="111" spans="1:44" x14ac:dyDescent="0.4">
      <c r="A111" s="1">
        <v>2014</v>
      </c>
      <c r="B111" s="1" t="s">
        <v>44</v>
      </c>
      <c r="C111" s="1">
        <v>1915</v>
      </c>
      <c r="D111" s="1">
        <v>5516</v>
      </c>
      <c r="E111" s="1">
        <v>6205</v>
      </c>
      <c r="F111" s="1">
        <v>1361</v>
      </c>
      <c r="G111" s="1">
        <v>957</v>
      </c>
      <c r="H111" s="1">
        <v>263</v>
      </c>
      <c r="I111" s="1">
        <v>24</v>
      </c>
      <c r="J111" s="1">
        <v>117</v>
      </c>
      <c r="K111" s="1">
        <v>612</v>
      </c>
      <c r="L111" s="1">
        <v>586</v>
      </c>
      <c r="M111" s="1">
        <v>527</v>
      </c>
      <c r="N111" s="1">
        <v>31</v>
      </c>
      <c r="O111" s="1">
        <v>1124</v>
      </c>
      <c r="P111" s="1">
        <v>66</v>
      </c>
      <c r="Q111" s="1">
        <v>53</v>
      </c>
      <c r="R111" s="1">
        <v>43</v>
      </c>
      <c r="S111" s="1">
        <v>135</v>
      </c>
      <c r="T111" s="1">
        <v>63</v>
      </c>
      <c r="U111" s="1">
        <v>27</v>
      </c>
      <c r="V111" s="1">
        <f t="shared" si="14"/>
        <v>2023</v>
      </c>
      <c r="W111" s="2">
        <f t="shared" si="15"/>
        <v>0.24673676577229878</v>
      </c>
      <c r="X111" s="2">
        <f t="shared" si="16"/>
        <v>0.31710483609217788</v>
      </c>
      <c r="Y111" s="2">
        <f t="shared" si="17"/>
        <v>0.36675126903553301</v>
      </c>
      <c r="Z111" s="2">
        <f t="shared" si="18"/>
        <v>0.68385610512771089</v>
      </c>
      <c r="AA111" s="2">
        <f t="shared" si="22"/>
        <v>0.31365193280052195</v>
      </c>
      <c r="AB111" s="2">
        <f>VLOOKUP($A111,Constants!$A$2:$AI$6,23,FALSE)</f>
        <v>0.3099515365128318</v>
      </c>
      <c r="AC111" s="2">
        <f>VLOOKUP($A111,Constants!$A$2:$AI$6,24,FALSE)</f>
        <v>1.3038455044940069</v>
      </c>
      <c r="AD111" s="2">
        <f>VLOOKUP($A111,Constants!$A$2:$AI$6,25,FALSE)</f>
        <v>0.68941052846333761</v>
      </c>
      <c r="AE111" s="2">
        <f>VLOOKUP($A111,Constants!$A$2:$AI$6,26,FALSE)</f>
        <v>0.72200666607568775</v>
      </c>
      <c r="AF111" s="2">
        <f>VLOOKUP($A111,Constants!$A$2:$AI$6,27,FALSE)</f>
        <v>0.8915065816599087</v>
      </c>
      <c r="AG111" s="2">
        <f>VLOOKUP($A111,Constants!$A$2:$AI$6,28,FALSE)</f>
        <v>1.2826602330081107</v>
      </c>
      <c r="AH111" s="2">
        <f>VLOOKUP($A111,Constants!$A$2:$AI$6,29,FALSE)</f>
        <v>1.6346985192214927</v>
      </c>
      <c r="AI111" s="2">
        <f>VLOOKUP($A111,Constants!$A$2:$AI$6,30,FALSE)</f>
        <v>2.1353352428044414</v>
      </c>
      <c r="AJ111" s="2">
        <f>VLOOKUP($A111,Constants!$A$2:$AI$6,31,FALSE)</f>
        <v>0.10743878039232743</v>
      </c>
      <c r="AK111" s="2">
        <f>VLOOKUP($A111,Constants!$A$2:$AI$6,32,FALSE)</f>
        <v>1.1991075934703359</v>
      </c>
      <c r="AL111" s="2">
        <f>VLOOKUP($A111,Constants!$A$2:$AI$6,33,FALSE)</f>
        <v>2.1034643740319066</v>
      </c>
      <c r="AM111" s="2">
        <f>VLOOKUP($A111,Constants!$A$2:$AI$6,34,FALSE)</f>
        <v>0.31747544223246543</v>
      </c>
      <c r="AN111" s="2">
        <f>VLOOKUP($A111,Constants!$A$2:$AI$6,35,FALSE)</f>
        <v>1.1595897155302428</v>
      </c>
      <c r="AO111" s="5">
        <f t="shared" si="23"/>
        <v>684.26781612225386</v>
      </c>
      <c r="AP111" s="5">
        <f t="shared" si="19"/>
        <v>684.25177274575901</v>
      </c>
      <c r="AQ111" s="4">
        <f t="shared" si="20"/>
        <v>5222.6372470798951</v>
      </c>
      <c r="AR111" s="4">
        <f t="shared" si="21"/>
        <v>5220.3186649048048</v>
      </c>
    </row>
    <row r="112" spans="1:44" x14ac:dyDescent="0.4">
      <c r="A112" s="1">
        <v>2011</v>
      </c>
      <c r="B112" s="1" t="s">
        <v>48</v>
      </c>
      <c r="C112" s="1">
        <v>2175</v>
      </c>
      <c r="D112" s="1">
        <v>5508</v>
      </c>
      <c r="E112" s="1">
        <v>6232</v>
      </c>
      <c r="F112" s="1">
        <v>1358</v>
      </c>
      <c r="G112" s="1">
        <v>905</v>
      </c>
      <c r="H112" s="1">
        <v>274</v>
      </c>
      <c r="I112" s="1">
        <v>30</v>
      </c>
      <c r="J112" s="1">
        <v>149</v>
      </c>
      <c r="K112" s="1">
        <v>625</v>
      </c>
      <c r="L112" s="1">
        <v>596</v>
      </c>
      <c r="M112" s="1">
        <v>542</v>
      </c>
      <c r="N112" s="1">
        <v>38</v>
      </c>
      <c r="O112" s="1">
        <v>1244</v>
      </c>
      <c r="P112" s="1">
        <v>51</v>
      </c>
      <c r="Q112" s="1">
        <v>42</v>
      </c>
      <c r="R112" s="1">
        <v>89</v>
      </c>
      <c r="S112" s="1">
        <v>111</v>
      </c>
      <c r="T112" s="1">
        <v>95</v>
      </c>
      <c r="U112" s="1">
        <v>41</v>
      </c>
      <c r="V112" s="1">
        <f t="shared" si="14"/>
        <v>2139</v>
      </c>
      <c r="W112" s="2">
        <f t="shared" si="15"/>
        <v>0.24655047204066813</v>
      </c>
      <c r="X112" s="2">
        <f t="shared" si="16"/>
        <v>0.31759726517987952</v>
      </c>
      <c r="Y112" s="2">
        <f t="shared" si="17"/>
        <v>0.38834422657952072</v>
      </c>
      <c r="Z112" s="2">
        <f t="shared" si="18"/>
        <v>0.70594149175940024</v>
      </c>
      <c r="AA112" s="2">
        <f t="shared" si="22"/>
        <v>0.31334971334971334</v>
      </c>
      <c r="AB112" s="2">
        <f>VLOOKUP($A112,Constants!$A$2:$AI$6,23,FALSE)</f>
        <v>0.31597191750767878</v>
      </c>
      <c r="AC112" s="2">
        <f>VLOOKUP($A112,Constants!$A$2:$AI$6,24,FALSE)</f>
        <v>1.264161343392616</v>
      </c>
      <c r="AD112" s="2">
        <f>VLOOKUP($A112,Constants!$A$2:$AI$6,25,FALSE)</f>
        <v>0.69439627576010876</v>
      </c>
      <c r="AE112" s="2">
        <f>VLOOKUP($A112,Constants!$A$2:$AI$6,26,FALSE)</f>
        <v>0.72600030934492421</v>
      </c>
      <c r="AF112" s="2">
        <f>VLOOKUP($A112,Constants!$A$2:$AI$6,27,FALSE)</f>
        <v>0.89034128398596424</v>
      </c>
      <c r="AG112" s="2">
        <f>VLOOKUP($A112,Constants!$A$2:$AI$6,28,FALSE)</f>
        <v>1.2695896870037491</v>
      </c>
      <c r="AH112" s="2">
        <f>VLOOKUP($A112,Constants!$A$2:$AI$6,29,FALSE)</f>
        <v>1.6109132497197556</v>
      </c>
      <c r="AI112" s="2">
        <f>VLOOKUP($A112,Constants!$A$2:$AI$6,30,FALSE)</f>
        <v>2.0857977982573415</v>
      </c>
      <c r="AJ112" s="2">
        <f>VLOOKUP($A112,Constants!$A$2:$AI$6,31,FALSE)</f>
        <v>0.11232691840535507</v>
      </c>
      <c r="AK112" s="2">
        <f>VLOOKUP($A112,Constants!$A$2:$AI$6,32,FALSE)</f>
        <v>1.2114736472894483</v>
      </c>
      <c r="AL112" s="2">
        <f>VLOOKUP($A112,Constants!$A$2:$AI$6,33,FALSE)</f>
        <v>2.1108188330408901</v>
      </c>
      <c r="AM112" s="2">
        <f>VLOOKUP($A112,Constants!$A$2:$AI$6,34,FALSE)</f>
        <v>0.32628272411395753</v>
      </c>
      <c r="AN112" s="2">
        <f>VLOOKUP($A112,Constants!$A$2:$AI$6,35,FALSE)</f>
        <v>1.1673247856953355</v>
      </c>
      <c r="AO112" s="5">
        <f t="shared" si="23"/>
        <v>687.09454327377091</v>
      </c>
      <c r="AP112" s="5">
        <f t="shared" si="19"/>
        <v>687.16604275365796</v>
      </c>
      <c r="AQ112" s="4">
        <f t="shared" si="20"/>
        <v>3855.732304378208</v>
      </c>
      <c r="AR112" s="4">
        <f t="shared" si="21"/>
        <v>3864.6168716496295</v>
      </c>
    </row>
    <row r="113" spans="1:44" x14ac:dyDescent="0.4">
      <c r="A113" s="1">
        <v>2010</v>
      </c>
      <c r="B113" s="1" t="s">
        <v>49</v>
      </c>
      <c r="C113" s="1">
        <v>2051</v>
      </c>
      <c r="D113" s="1">
        <v>5434</v>
      </c>
      <c r="E113" s="1">
        <v>6148</v>
      </c>
      <c r="F113" s="1">
        <v>1338</v>
      </c>
      <c r="G113" s="1">
        <v>946</v>
      </c>
      <c r="H113" s="1">
        <v>236</v>
      </c>
      <c r="I113" s="1">
        <v>24</v>
      </c>
      <c r="J113" s="1">
        <v>132</v>
      </c>
      <c r="K113" s="1">
        <v>665</v>
      </c>
      <c r="L113" s="1">
        <v>630</v>
      </c>
      <c r="M113" s="1">
        <v>538</v>
      </c>
      <c r="N113" s="1">
        <v>67</v>
      </c>
      <c r="O113" s="1">
        <v>1183</v>
      </c>
      <c r="P113" s="1">
        <v>50</v>
      </c>
      <c r="Q113" s="1">
        <v>46</v>
      </c>
      <c r="R113" s="1">
        <v>79</v>
      </c>
      <c r="S113" s="1">
        <v>106</v>
      </c>
      <c r="T113" s="1">
        <v>124</v>
      </c>
      <c r="U113" s="1">
        <v>50</v>
      </c>
      <c r="V113" s="1">
        <f t="shared" si="14"/>
        <v>2018</v>
      </c>
      <c r="W113" s="2">
        <f t="shared" si="15"/>
        <v>0.24622745675377256</v>
      </c>
      <c r="X113" s="2">
        <f t="shared" si="16"/>
        <v>0.31740276862228084</v>
      </c>
      <c r="Y113" s="2">
        <f t="shared" si="17"/>
        <v>0.37136547662863451</v>
      </c>
      <c r="Z113" s="2">
        <f t="shared" si="18"/>
        <v>0.6887682452509154</v>
      </c>
      <c r="AA113" s="2">
        <f t="shared" si="22"/>
        <v>0.30978170304949176</v>
      </c>
      <c r="AB113" s="2">
        <f>VLOOKUP($A113,Constants!$A$2:$AI$6,23,FALSE)</f>
        <v>0.32098596558422016</v>
      </c>
      <c r="AC113" s="2">
        <f>VLOOKUP($A113,Constants!$A$2:$AI$6,24,FALSE)</f>
        <v>1.2506962281491565</v>
      </c>
      <c r="AD113" s="2">
        <f>VLOOKUP($A113,Constants!$A$2:$AI$6,25,FALSE)</f>
        <v>0.70121471642379218</v>
      </c>
      <c r="AE113" s="2">
        <f>VLOOKUP($A113,Constants!$A$2:$AI$6,26,FALSE)</f>
        <v>0.73248212212752117</v>
      </c>
      <c r="AF113" s="2">
        <f>VLOOKUP($A113,Constants!$A$2:$AI$6,27,FALSE)</f>
        <v>0.89507263178691154</v>
      </c>
      <c r="AG113" s="2">
        <f>VLOOKUP($A113,Constants!$A$2:$AI$6,28,FALSE)</f>
        <v>1.2702815002316585</v>
      </c>
      <c r="AH113" s="2">
        <f>VLOOKUP($A113,Constants!$A$2:$AI$6,29,FALSE)</f>
        <v>1.6079694818319308</v>
      </c>
      <c r="AI113" s="2">
        <f>VLOOKUP($A113,Constants!$A$2:$AI$6,30,FALSE)</f>
        <v>2.071960684993039</v>
      </c>
      <c r="AJ113" s="2">
        <f>VLOOKUP($A113,Constants!$A$2:$AI$6,31,FALSE)</f>
        <v>0.11483511449558886</v>
      </c>
      <c r="AK113" s="2">
        <f>VLOOKUP($A113,Constants!$A$2:$AI$6,32,FALSE)</f>
        <v>1.2060869949739947</v>
      </c>
      <c r="AL113" s="2">
        <f>VLOOKUP($A113,Constants!$A$2:$AI$6,33,FALSE)</f>
        <v>2.1177173430342862</v>
      </c>
      <c r="AM113" s="2">
        <f>VLOOKUP($A113,Constants!$A$2:$AI$6,34,FALSE)</f>
        <v>0.32895683426004935</v>
      </c>
      <c r="AN113" s="2">
        <f>VLOOKUP($A113,Constants!$A$2:$AI$6,35,FALSE)</f>
        <v>1.1713291809097841</v>
      </c>
      <c r="AO113" s="5">
        <f t="shared" si="23"/>
        <v>650.92991564243005</v>
      </c>
      <c r="AP113" s="5">
        <f t="shared" si="19"/>
        <v>652.21502079857896</v>
      </c>
      <c r="AQ113" s="4">
        <f t="shared" si="20"/>
        <v>197.96727382913468</v>
      </c>
      <c r="AR113" s="4">
        <f t="shared" si="21"/>
        <v>163.45569318076852</v>
      </c>
    </row>
    <row r="114" spans="1:44" x14ac:dyDescent="0.4">
      <c r="A114" s="1">
        <v>2014</v>
      </c>
      <c r="B114" s="1" t="s">
        <v>32</v>
      </c>
      <c r="C114" s="1">
        <v>1786</v>
      </c>
      <c r="D114" s="1">
        <v>5497</v>
      </c>
      <c r="E114" s="1">
        <v>6082</v>
      </c>
      <c r="F114" s="1">
        <v>1349</v>
      </c>
      <c r="G114" s="1">
        <v>929</v>
      </c>
      <c r="H114" s="1">
        <v>247</v>
      </c>
      <c r="I114" s="1">
        <v>26</v>
      </c>
      <c r="J114" s="1">
        <v>147</v>
      </c>
      <c r="K114" s="1">
        <v>633</v>
      </c>
      <c r="L114" s="1">
        <v>591</v>
      </c>
      <c r="M114" s="1">
        <v>452</v>
      </c>
      <c r="N114" s="1">
        <v>16</v>
      </c>
      <c r="O114" s="1">
        <v>1133</v>
      </c>
      <c r="P114" s="1">
        <v>56</v>
      </c>
      <c r="Q114" s="1">
        <v>47</v>
      </c>
      <c r="R114" s="1">
        <v>29</v>
      </c>
      <c r="S114" s="1">
        <v>111</v>
      </c>
      <c r="T114" s="1">
        <v>112</v>
      </c>
      <c r="U114" s="1">
        <v>26</v>
      </c>
      <c r="V114" s="1">
        <f t="shared" si="14"/>
        <v>2089</v>
      </c>
      <c r="W114" s="2">
        <f t="shared" si="15"/>
        <v>0.24540658541022375</v>
      </c>
      <c r="X114" s="2">
        <f t="shared" si="16"/>
        <v>0.30684071381361533</v>
      </c>
      <c r="Y114" s="2">
        <f t="shared" si="17"/>
        <v>0.38002546843732943</v>
      </c>
      <c r="Z114" s="2">
        <f t="shared" si="18"/>
        <v>0.68686618225094476</v>
      </c>
      <c r="AA114" s="2">
        <f t="shared" si="22"/>
        <v>0.30500331345261761</v>
      </c>
      <c r="AB114" s="2">
        <f>VLOOKUP($A114,Constants!$A$2:$AI$6,23,FALSE)</f>
        <v>0.3099515365128318</v>
      </c>
      <c r="AC114" s="2">
        <f>VLOOKUP($A114,Constants!$A$2:$AI$6,24,FALSE)</f>
        <v>1.3038455044940069</v>
      </c>
      <c r="AD114" s="2">
        <f>VLOOKUP($A114,Constants!$A$2:$AI$6,25,FALSE)</f>
        <v>0.68941052846333761</v>
      </c>
      <c r="AE114" s="2">
        <f>VLOOKUP($A114,Constants!$A$2:$AI$6,26,FALSE)</f>
        <v>0.72200666607568775</v>
      </c>
      <c r="AF114" s="2">
        <f>VLOOKUP($A114,Constants!$A$2:$AI$6,27,FALSE)</f>
        <v>0.8915065816599087</v>
      </c>
      <c r="AG114" s="2">
        <f>VLOOKUP($A114,Constants!$A$2:$AI$6,28,FALSE)</f>
        <v>1.2826602330081107</v>
      </c>
      <c r="AH114" s="2">
        <f>VLOOKUP($A114,Constants!$A$2:$AI$6,29,FALSE)</f>
        <v>1.6346985192214927</v>
      </c>
      <c r="AI114" s="2">
        <f>VLOOKUP($A114,Constants!$A$2:$AI$6,30,FALSE)</f>
        <v>2.1353352428044414</v>
      </c>
      <c r="AJ114" s="2">
        <f>VLOOKUP($A114,Constants!$A$2:$AI$6,31,FALSE)</f>
        <v>0.10743878039232743</v>
      </c>
      <c r="AK114" s="2">
        <f>VLOOKUP($A114,Constants!$A$2:$AI$6,32,FALSE)</f>
        <v>1.1991075934703359</v>
      </c>
      <c r="AL114" s="2">
        <f>VLOOKUP($A114,Constants!$A$2:$AI$6,33,FALSE)</f>
        <v>2.1034643740319066</v>
      </c>
      <c r="AM114" s="2">
        <f>VLOOKUP($A114,Constants!$A$2:$AI$6,34,FALSE)</f>
        <v>0.31747544223246543</v>
      </c>
      <c r="AN114" s="2">
        <f>VLOOKUP($A114,Constants!$A$2:$AI$6,35,FALSE)</f>
        <v>1.1595897155302428</v>
      </c>
      <c r="AO114" s="5">
        <f t="shared" si="23"/>
        <v>630.36086887559543</v>
      </c>
      <c r="AP114" s="5">
        <f t="shared" si="19"/>
        <v>630.60287646299116</v>
      </c>
      <c r="AQ114" s="4">
        <f t="shared" si="20"/>
        <v>6.9650130918009348</v>
      </c>
      <c r="AR114" s="4">
        <f t="shared" si="21"/>
        <v>5.7462012516817618</v>
      </c>
    </row>
    <row r="115" spans="1:44" x14ac:dyDescent="0.4">
      <c r="A115" s="1">
        <v>2013</v>
      </c>
      <c r="B115" s="1" t="s">
        <v>39</v>
      </c>
      <c r="C115" s="1">
        <v>2216</v>
      </c>
      <c r="D115" s="1">
        <v>5486</v>
      </c>
      <c r="E115" s="1">
        <v>6135</v>
      </c>
      <c r="F115" s="1">
        <v>1346</v>
      </c>
      <c r="G115" s="1">
        <v>877</v>
      </c>
      <c r="H115" s="1">
        <v>273</v>
      </c>
      <c r="I115" s="1">
        <v>35</v>
      </c>
      <c r="J115" s="1">
        <v>161</v>
      </c>
      <c r="K115" s="1">
        <v>634</v>
      </c>
      <c r="L115" s="1">
        <v>603</v>
      </c>
      <c r="M115" s="1">
        <v>469</v>
      </c>
      <c r="N115" s="1">
        <v>41</v>
      </c>
      <c r="O115" s="1">
        <v>1330</v>
      </c>
      <c r="P115" s="1">
        <v>88</v>
      </c>
      <c r="Q115" s="1">
        <v>29</v>
      </c>
      <c r="R115" s="1">
        <v>62</v>
      </c>
      <c r="S115" s="1">
        <v>120</v>
      </c>
      <c r="T115" s="1">
        <v>94</v>
      </c>
      <c r="U115" s="1">
        <v>42</v>
      </c>
      <c r="V115" s="1">
        <f t="shared" si="14"/>
        <v>2172</v>
      </c>
      <c r="W115" s="2">
        <f t="shared" si="15"/>
        <v>0.24535180459351075</v>
      </c>
      <c r="X115" s="2">
        <f t="shared" si="16"/>
        <v>0.31340579710144928</v>
      </c>
      <c r="Y115" s="2">
        <f t="shared" si="17"/>
        <v>0.39591687932920161</v>
      </c>
      <c r="Z115" s="2">
        <f t="shared" si="18"/>
        <v>0.70932267643065083</v>
      </c>
      <c r="AA115" s="2">
        <f t="shared" si="22"/>
        <v>0.30873818603879954</v>
      </c>
      <c r="AB115" s="2">
        <f>VLOOKUP($A115,Constants!$A$2:$AI$6,23,FALSE)</f>
        <v>0.31379523916534663</v>
      </c>
      <c r="AC115" s="2">
        <f>VLOOKUP($A115,Constants!$A$2:$AI$6,24,FALSE)</f>
        <v>1.276807374556703</v>
      </c>
      <c r="AD115" s="2">
        <f>VLOOKUP($A115,Constants!$A$2:$AI$6,25,FALSE)</f>
        <v>0.69002638226032553</v>
      </c>
      <c r="AE115" s="2">
        <f>VLOOKUP($A115,Constants!$A$2:$AI$6,26,FALSE)</f>
        <v>0.72194656662424317</v>
      </c>
      <c r="AF115" s="2">
        <f>VLOOKUP($A115,Constants!$A$2:$AI$6,27,FALSE)</f>
        <v>0.88793152531661457</v>
      </c>
      <c r="AG115" s="2">
        <f>VLOOKUP($A115,Constants!$A$2:$AI$6,28,FALSE)</f>
        <v>1.2709737376836254</v>
      </c>
      <c r="AH115" s="2">
        <f>VLOOKUP($A115,Constants!$A$2:$AI$6,29,FALSE)</f>
        <v>1.6157117288139353</v>
      </c>
      <c r="AI115" s="2">
        <f>VLOOKUP($A115,Constants!$A$2:$AI$6,30,FALSE)</f>
        <v>2.1013255635447305</v>
      </c>
      <c r="AJ115" s="2">
        <f>VLOOKUP($A115,Constants!$A$2:$AI$6,31,FALSE)</f>
        <v>0.10956169911236362</v>
      </c>
      <c r="AK115" s="2">
        <f>VLOOKUP($A115,Constants!$A$2:$AI$6,32,FALSE)</f>
        <v>1.2282412528481768</v>
      </c>
      <c r="AL115" s="2">
        <f>VLOOKUP($A115,Constants!$A$2:$AI$6,33,FALSE)</f>
        <v>2.130502526736918</v>
      </c>
      <c r="AM115" s="2">
        <f>VLOOKUP($A115,Constants!$A$2:$AI$6,34,FALSE)</f>
        <v>0.32408126522478498</v>
      </c>
      <c r="AN115" s="2">
        <f>VLOOKUP($A115,Constants!$A$2:$AI$6,35,FALSE)</f>
        <v>1.1629379282817152</v>
      </c>
      <c r="AO115" s="5">
        <f t="shared" si="23"/>
        <v>647.86211918458685</v>
      </c>
      <c r="AP115" s="5">
        <f t="shared" si="19"/>
        <v>648.12584605230302</v>
      </c>
      <c r="AQ115" s="4">
        <f t="shared" si="20"/>
        <v>192.15834828769067</v>
      </c>
      <c r="AR115" s="4">
        <f t="shared" si="21"/>
        <v>199.53952669336476</v>
      </c>
    </row>
    <row r="116" spans="1:44" x14ac:dyDescent="0.4">
      <c r="A116" s="1">
        <v>2012</v>
      </c>
      <c r="B116" s="1" t="s">
        <v>41</v>
      </c>
      <c r="C116" s="1">
        <v>1854</v>
      </c>
      <c r="D116" s="1">
        <v>5487</v>
      </c>
      <c r="E116" s="1">
        <v>6094</v>
      </c>
      <c r="F116" s="1">
        <v>1346</v>
      </c>
      <c r="G116" s="1">
        <v>879</v>
      </c>
      <c r="H116" s="1">
        <v>247</v>
      </c>
      <c r="I116" s="1">
        <v>22</v>
      </c>
      <c r="J116" s="1">
        <v>198</v>
      </c>
      <c r="K116" s="1">
        <v>716</v>
      </c>
      <c r="L116" s="1">
        <v>677</v>
      </c>
      <c r="M116" s="1">
        <v>473</v>
      </c>
      <c r="N116" s="1">
        <v>29</v>
      </c>
      <c r="O116" s="1">
        <v>1251</v>
      </c>
      <c r="P116" s="1">
        <v>55</v>
      </c>
      <c r="Q116" s="1">
        <v>45</v>
      </c>
      <c r="R116" s="1">
        <v>33</v>
      </c>
      <c r="S116" s="1">
        <v>109</v>
      </c>
      <c r="T116" s="1">
        <v>123</v>
      </c>
      <c r="U116" s="1">
        <v>41</v>
      </c>
      <c r="V116" s="1">
        <f t="shared" si="14"/>
        <v>2231</v>
      </c>
      <c r="W116" s="2">
        <f t="shared" si="15"/>
        <v>0.24530708948423546</v>
      </c>
      <c r="X116" s="2">
        <f t="shared" si="16"/>
        <v>0.30924092409240922</v>
      </c>
      <c r="Y116" s="2">
        <f t="shared" si="17"/>
        <v>0.40659741206488065</v>
      </c>
      <c r="Z116" s="2">
        <f t="shared" si="18"/>
        <v>0.71583833615728987</v>
      </c>
      <c r="AA116" s="2">
        <f t="shared" si="22"/>
        <v>0.30591941634886421</v>
      </c>
      <c r="AB116" s="2">
        <f>VLOOKUP($A116,Constants!$A$2:$AI$6,23,FALSE)</f>
        <v>0.31500038541586373</v>
      </c>
      <c r="AC116" s="2">
        <f>VLOOKUP($A116,Constants!$A$2:$AI$6,24,FALSE)</f>
        <v>1.2451903412633971</v>
      </c>
      <c r="AD116" s="2">
        <f>VLOOKUP($A116,Constants!$A$2:$AI$6,25,FALSE)</f>
        <v>0.69053384667460882</v>
      </c>
      <c r="AE116" s="2">
        <f>VLOOKUP($A116,Constants!$A$2:$AI$6,26,FALSE)</f>
        <v>0.72166360520619355</v>
      </c>
      <c r="AF116" s="2">
        <f>VLOOKUP($A116,Constants!$A$2:$AI$6,27,FALSE)</f>
        <v>0.88353834957043531</v>
      </c>
      <c r="AG116" s="2">
        <f>VLOOKUP($A116,Constants!$A$2:$AI$6,28,FALSE)</f>
        <v>1.2570954519494544</v>
      </c>
      <c r="AH116" s="2">
        <f>VLOOKUP($A116,Constants!$A$2:$AI$6,29,FALSE)</f>
        <v>1.5932968440905715</v>
      </c>
      <c r="AI116" s="2">
        <f>VLOOKUP($A116,Constants!$A$2:$AI$6,30,FALSE)</f>
        <v>2.0582668631846195</v>
      </c>
      <c r="AJ116" s="2">
        <f>VLOOKUP($A116,Constants!$A$2:$AI$6,31,FALSE)</f>
        <v>0.11411181513636191</v>
      </c>
      <c r="AK116" s="2">
        <f>VLOOKUP($A116,Constants!$A$2:$AI$6,32,FALSE)</f>
        <v>1.2242284962251651</v>
      </c>
      <c r="AL116" s="2">
        <f>VLOOKUP($A116,Constants!$A$2:$AI$6,33,FALSE)</f>
        <v>2.1013171726872297</v>
      </c>
      <c r="AM116" s="2">
        <f>VLOOKUP($A116,Constants!$A$2:$AI$6,34,FALSE)</f>
        <v>0.33107416930744227</v>
      </c>
      <c r="AN116" s="2">
        <f>VLOOKUP($A116,Constants!$A$2:$AI$6,35,FALSE)</f>
        <v>1.1701719346665544</v>
      </c>
      <c r="AO116" s="5">
        <f t="shared" si="23"/>
        <v>650.95485827273262</v>
      </c>
      <c r="AP116" s="5">
        <f t="shared" si="19"/>
        <v>651.80025423661073</v>
      </c>
      <c r="AQ116" s="4">
        <f t="shared" si="20"/>
        <v>4230.8704623203002</v>
      </c>
      <c r="AR116" s="4">
        <f t="shared" si="21"/>
        <v>4121.6073560838186</v>
      </c>
    </row>
    <row r="117" spans="1:44" x14ac:dyDescent="0.4">
      <c r="A117" s="1">
        <v>2013</v>
      </c>
      <c r="B117" s="1" t="s">
        <v>49</v>
      </c>
      <c r="C117" s="1">
        <v>2062</v>
      </c>
      <c r="D117" s="1">
        <v>5517</v>
      </c>
      <c r="E117" s="1">
        <v>6122</v>
      </c>
      <c r="F117" s="1">
        <v>1349</v>
      </c>
      <c r="G117" s="1">
        <v>931</v>
      </c>
      <c r="H117" s="1">
        <v>246</v>
      </c>
      <c r="I117" s="1">
        <v>26</v>
      </c>
      <c r="J117" s="1">
        <v>146</v>
      </c>
      <c r="K117" s="1">
        <v>618</v>
      </c>
      <c r="L117" s="1">
        <v>578</v>
      </c>
      <c r="M117" s="1">
        <v>467</v>
      </c>
      <c r="N117" s="1">
        <v>36</v>
      </c>
      <c r="O117" s="1">
        <v>1309</v>
      </c>
      <c r="P117" s="1">
        <v>52</v>
      </c>
      <c r="Q117" s="1">
        <v>34</v>
      </c>
      <c r="R117" s="1">
        <v>52</v>
      </c>
      <c r="S117" s="1">
        <v>100</v>
      </c>
      <c r="T117" s="1">
        <v>118</v>
      </c>
      <c r="U117" s="1">
        <v>34</v>
      </c>
      <c r="V117" s="1">
        <f t="shared" si="14"/>
        <v>2085</v>
      </c>
      <c r="W117" s="2">
        <f t="shared" si="15"/>
        <v>0.24451694761645823</v>
      </c>
      <c r="X117" s="2">
        <f t="shared" si="16"/>
        <v>0.30774299835255353</v>
      </c>
      <c r="Y117" s="2">
        <f t="shared" si="17"/>
        <v>0.37792278412180536</v>
      </c>
      <c r="Z117" s="2">
        <f t="shared" si="18"/>
        <v>0.68566578247435883</v>
      </c>
      <c r="AA117" s="2">
        <f t="shared" si="22"/>
        <v>0.30361286045740804</v>
      </c>
      <c r="AB117" s="2">
        <f>VLOOKUP($A117,Constants!$A$2:$AI$6,23,FALSE)</f>
        <v>0.31379523916534663</v>
      </c>
      <c r="AC117" s="2">
        <f>VLOOKUP($A117,Constants!$A$2:$AI$6,24,FALSE)</f>
        <v>1.276807374556703</v>
      </c>
      <c r="AD117" s="2">
        <f>VLOOKUP($A117,Constants!$A$2:$AI$6,25,FALSE)</f>
        <v>0.69002638226032553</v>
      </c>
      <c r="AE117" s="2">
        <f>VLOOKUP($A117,Constants!$A$2:$AI$6,26,FALSE)</f>
        <v>0.72194656662424317</v>
      </c>
      <c r="AF117" s="2">
        <f>VLOOKUP($A117,Constants!$A$2:$AI$6,27,FALSE)</f>
        <v>0.88793152531661457</v>
      </c>
      <c r="AG117" s="2">
        <f>VLOOKUP($A117,Constants!$A$2:$AI$6,28,FALSE)</f>
        <v>1.2709737376836254</v>
      </c>
      <c r="AH117" s="2">
        <f>VLOOKUP($A117,Constants!$A$2:$AI$6,29,FALSE)</f>
        <v>1.6157117288139353</v>
      </c>
      <c r="AI117" s="2">
        <f>VLOOKUP($A117,Constants!$A$2:$AI$6,30,FALSE)</f>
        <v>2.1013255635447305</v>
      </c>
      <c r="AJ117" s="2">
        <f>VLOOKUP($A117,Constants!$A$2:$AI$6,31,FALSE)</f>
        <v>0.10956169911236362</v>
      </c>
      <c r="AK117" s="2">
        <f>VLOOKUP($A117,Constants!$A$2:$AI$6,32,FALSE)</f>
        <v>1.2282412528481768</v>
      </c>
      <c r="AL117" s="2">
        <f>VLOOKUP($A117,Constants!$A$2:$AI$6,33,FALSE)</f>
        <v>2.130502526736918</v>
      </c>
      <c r="AM117" s="2">
        <f>VLOOKUP($A117,Constants!$A$2:$AI$6,34,FALSE)</f>
        <v>0.32408126522478498</v>
      </c>
      <c r="AN117" s="2">
        <f>VLOOKUP($A117,Constants!$A$2:$AI$6,35,FALSE)</f>
        <v>1.1629379282817152</v>
      </c>
      <c r="AO117" s="5">
        <f t="shared" si="23"/>
        <v>621.91453962875971</v>
      </c>
      <c r="AP117" s="5">
        <f t="shared" si="19"/>
        <v>622.977445668516</v>
      </c>
      <c r="AQ117" s="4">
        <f t="shared" si="20"/>
        <v>15.323620505130226</v>
      </c>
      <c r="AR117" s="4">
        <f t="shared" si="21"/>
        <v>24.774965383028665</v>
      </c>
    </row>
    <row r="118" spans="1:44" x14ac:dyDescent="0.4">
      <c r="A118" s="1">
        <v>2011</v>
      </c>
      <c r="B118" s="1" t="s">
        <v>39</v>
      </c>
      <c r="C118" s="1">
        <v>2168</v>
      </c>
      <c r="D118" s="1">
        <v>5421</v>
      </c>
      <c r="E118" s="1">
        <v>6064</v>
      </c>
      <c r="F118" s="1">
        <v>1325</v>
      </c>
      <c r="G118" s="1">
        <v>906</v>
      </c>
      <c r="H118" s="1">
        <v>277</v>
      </c>
      <c r="I118" s="1">
        <v>35</v>
      </c>
      <c r="J118" s="1">
        <v>107</v>
      </c>
      <c r="K118" s="1">
        <v>610</v>
      </c>
      <c r="L118" s="1">
        <v>580</v>
      </c>
      <c r="M118" s="1">
        <v>489</v>
      </c>
      <c r="N118" s="1">
        <v>31</v>
      </c>
      <c r="O118" s="1">
        <v>1308</v>
      </c>
      <c r="P118" s="1">
        <v>34</v>
      </c>
      <c r="Q118" s="1">
        <v>44</v>
      </c>
      <c r="R118" s="1">
        <v>75</v>
      </c>
      <c r="S118" s="1">
        <v>123</v>
      </c>
      <c r="T118" s="1">
        <v>108</v>
      </c>
      <c r="U118" s="1">
        <v>52</v>
      </c>
      <c r="V118" s="1">
        <f t="shared" si="14"/>
        <v>1993</v>
      </c>
      <c r="W118" s="2">
        <f t="shared" si="15"/>
        <v>0.2444198487363955</v>
      </c>
      <c r="X118" s="2">
        <f t="shared" si="16"/>
        <v>0.30861723446893785</v>
      </c>
      <c r="Y118" s="2">
        <f t="shared" si="17"/>
        <v>0.36764434606161223</v>
      </c>
      <c r="Z118" s="2">
        <f t="shared" si="18"/>
        <v>0.67626158053055008</v>
      </c>
      <c r="AA118" s="2">
        <f t="shared" si="22"/>
        <v>0.30501930501930502</v>
      </c>
      <c r="AB118" s="2">
        <f>VLOOKUP($A118,Constants!$A$2:$AI$6,23,FALSE)</f>
        <v>0.31597191750767878</v>
      </c>
      <c r="AC118" s="2">
        <f>VLOOKUP($A118,Constants!$A$2:$AI$6,24,FALSE)</f>
        <v>1.264161343392616</v>
      </c>
      <c r="AD118" s="2">
        <f>VLOOKUP($A118,Constants!$A$2:$AI$6,25,FALSE)</f>
        <v>0.69439627576010876</v>
      </c>
      <c r="AE118" s="2">
        <f>VLOOKUP($A118,Constants!$A$2:$AI$6,26,FALSE)</f>
        <v>0.72600030934492421</v>
      </c>
      <c r="AF118" s="2">
        <f>VLOOKUP($A118,Constants!$A$2:$AI$6,27,FALSE)</f>
        <v>0.89034128398596424</v>
      </c>
      <c r="AG118" s="2">
        <f>VLOOKUP($A118,Constants!$A$2:$AI$6,28,FALSE)</f>
        <v>1.2695896870037491</v>
      </c>
      <c r="AH118" s="2">
        <f>VLOOKUP($A118,Constants!$A$2:$AI$6,29,FALSE)</f>
        <v>1.6109132497197556</v>
      </c>
      <c r="AI118" s="2">
        <f>VLOOKUP($A118,Constants!$A$2:$AI$6,30,FALSE)</f>
        <v>2.0857977982573415</v>
      </c>
      <c r="AJ118" s="2">
        <f>VLOOKUP($A118,Constants!$A$2:$AI$6,31,FALSE)</f>
        <v>0.11232691840535507</v>
      </c>
      <c r="AK118" s="2">
        <f>VLOOKUP($A118,Constants!$A$2:$AI$6,32,FALSE)</f>
        <v>1.2114736472894483</v>
      </c>
      <c r="AL118" s="2">
        <f>VLOOKUP($A118,Constants!$A$2:$AI$6,33,FALSE)</f>
        <v>2.1108188330408901</v>
      </c>
      <c r="AM118" s="2">
        <f>VLOOKUP($A118,Constants!$A$2:$AI$6,34,FALSE)</f>
        <v>0.32628272411395753</v>
      </c>
      <c r="AN118" s="2">
        <f>VLOOKUP($A118,Constants!$A$2:$AI$6,35,FALSE)</f>
        <v>1.1673247856953355</v>
      </c>
      <c r="AO118" s="5">
        <f t="shared" si="23"/>
        <v>628.6123276299287</v>
      </c>
      <c r="AP118" s="5">
        <f t="shared" si="19"/>
        <v>629.81881871404983</v>
      </c>
      <c r="AQ118" s="4">
        <f t="shared" si="20"/>
        <v>346.41873980380728</v>
      </c>
      <c r="AR118" s="4">
        <f t="shared" si="21"/>
        <v>392.78557522037158</v>
      </c>
    </row>
    <row r="119" spans="1:44" x14ac:dyDescent="0.4">
      <c r="A119" s="1">
        <v>2014</v>
      </c>
      <c r="B119" s="1" t="s">
        <v>46</v>
      </c>
      <c r="C119" s="1">
        <v>2003</v>
      </c>
      <c r="D119" s="1">
        <v>5545</v>
      </c>
      <c r="E119" s="1">
        <v>6245</v>
      </c>
      <c r="F119" s="1">
        <v>1354</v>
      </c>
      <c r="G119" s="1">
        <v>922</v>
      </c>
      <c r="H119" s="1">
        <v>253</v>
      </c>
      <c r="I119" s="1">
        <v>33</v>
      </c>
      <c r="J119" s="1">
        <v>146</v>
      </c>
      <c r="K119" s="1">
        <v>729</v>
      </c>
      <c r="L119" s="1">
        <v>686</v>
      </c>
      <c r="M119" s="1">
        <v>586</v>
      </c>
      <c r="N119" s="1">
        <v>34</v>
      </c>
      <c r="O119" s="1">
        <v>1104</v>
      </c>
      <c r="P119" s="1">
        <v>49</v>
      </c>
      <c r="Q119" s="1">
        <v>43</v>
      </c>
      <c r="R119" s="1">
        <v>19</v>
      </c>
      <c r="S119" s="1">
        <v>118</v>
      </c>
      <c r="T119" s="1">
        <v>83</v>
      </c>
      <c r="U119" s="1">
        <v>20</v>
      </c>
      <c r="V119" s="1">
        <f t="shared" si="14"/>
        <v>2111</v>
      </c>
      <c r="W119" s="2">
        <f t="shared" si="15"/>
        <v>0.24418394950405772</v>
      </c>
      <c r="X119" s="2">
        <f t="shared" si="16"/>
        <v>0.31962076169050296</v>
      </c>
      <c r="Y119" s="2">
        <f t="shared" si="17"/>
        <v>0.38070333633904418</v>
      </c>
      <c r="Z119" s="2">
        <f t="shared" si="18"/>
        <v>0.70032409802954709</v>
      </c>
      <c r="AA119" s="2">
        <f t="shared" si="22"/>
        <v>0.31588301825820003</v>
      </c>
      <c r="AB119" s="2">
        <f>VLOOKUP($A119,Constants!$A$2:$AI$6,23,FALSE)</f>
        <v>0.3099515365128318</v>
      </c>
      <c r="AC119" s="2">
        <f>VLOOKUP($A119,Constants!$A$2:$AI$6,24,FALSE)</f>
        <v>1.3038455044940069</v>
      </c>
      <c r="AD119" s="2">
        <f>VLOOKUP($A119,Constants!$A$2:$AI$6,25,FALSE)</f>
        <v>0.68941052846333761</v>
      </c>
      <c r="AE119" s="2">
        <f>VLOOKUP($A119,Constants!$A$2:$AI$6,26,FALSE)</f>
        <v>0.72200666607568775</v>
      </c>
      <c r="AF119" s="2">
        <f>VLOOKUP($A119,Constants!$A$2:$AI$6,27,FALSE)</f>
        <v>0.8915065816599087</v>
      </c>
      <c r="AG119" s="2">
        <f>VLOOKUP($A119,Constants!$A$2:$AI$6,28,FALSE)</f>
        <v>1.2826602330081107</v>
      </c>
      <c r="AH119" s="2">
        <f>VLOOKUP($A119,Constants!$A$2:$AI$6,29,FALSE)</f>
        <v>1.6346985192214927</v>
      </c>
      <c r="AI119" s="2">
        <f>VLOOKUP($A119,Constants!$A$2:$AI$6,30,FALSE)</f>
        <v>2.1353352428044414</v>
      </c>
      <c r="AJ119" s="2">
        <f>VLOOKUP($A119,Constants!$A$2:$AI$6,31,FALSE)</f>
        <v>0.10743878039232743</v>
      </c>
      <c r="AK119" s="2">
        <f>VLOOKUP($A119,Constants!$A$2:$AI$6,32,FALSE)</f>
        <v>1.1991075934703359</v>
      </c>
      <c r="AL119" s="2">
        <f>VLOOKUP($A119,Constants!$A$2:$AI$6,33,FALSE)</f>
        <v>2.1034643740319066</v>
      </c>
      <c r="AM119" s="2">
        <f>VLOOKUP($A119,Constants!$A$2:$AI$6,34,FALSE)</f>
        <v>0.31747544223246543</v>
      </c>
      <c r="AN119" s="2">
        <f>VLOOKUP($A119,Constants!$A$2:$AI$6,35,FALSE)</f>
        <v>1.1595897155302428</v>
      </c>
      <c r="AO119" s="5">
        <f t="shared" si="23"/>
        <v>699.36507058973052</v>
      </c>
      <c r="AP119" s="5">
        <f t="shared" si="19"/>
        <v>699.32359758473422</v>
      </c>
      <c r="AQ119" s="4">
        <f t="shared" si="20"/>
        <v>878.22904115165488</v>
      </c>
      <c r="AR119" s="4">
        <f t="shared" si="21"/>
        <v>880.68886031279283</v>
      </c>
    </row>
    <row r="120" spans="1:44" x14ac:dyDescent="0.4">
      <c r="A120" s="1">
        <v>2014</v>
      </c>
      <c r="B120" s="1" t="s">
        <v>23</v>
      </c>
      <c r="C120" s="1">
        <v>1733</v>
      </c>
      <c r="D120" s="1">
        <v>5551</v>
      </c>
      <c r="E120" s="1">
        <v>6226</v>
      </c>
      <c r="F120" s="1">
        <v>1355</v>
      </c>
      <c r="G120" s="1">
        <v>930</v>
      </c>
      <c r="H120" s="1">
        <v>282</v>
      </c>
      <c r="I120" s="1">
        <v>20</v>
      </c>
      <c r="J120" s="1">
        <v>123</v>
      </c>
      <c r="K120" s="1">
        <v>634</v>
      </c>
      <c r="L120" s="1">
        <v>601</v>
      </c>
      <c r="M120" s="1">
        <v>535</v>
      </c>
      <c r="N120" s="1">
        <v>36</v>
      </c>
      <c r="O120" s="1">
        <v>1337</v>
      </c>
      <c r="P120" s="1">
        <v>68</v>
      </c>
      <c r="Q120" s="1">
        <v>52</v>
      </c>
      <c r="R120" s="1">
        <v>20</v>
      </c>
      <c r="S120" s="1">
        <v>138</v>
      </c>
      <c r="T120" s="1">
        <v>63</v>
      </c>
      <c r="U120" s="1">
        <v>25</v>
      </c>
      <c r="V120" s="1">
        <f t="shared" si="14"/>
        <v>2046</v>
      </c>
      <c r="W120" s="2">
        <f t="shared" si="15"/>
        <v>0.24410016213294902</v>
      </c>
      <c r="X120" s="2">
        <f t="shared" si="16"/>
        <v>0.31550112794070256</v>
      </c>
      <c r="Y120" s="2">
        <f t="shared" si="17"/>
        <v>0.36858223743469642</v>
      </c>
      <c r="Z120" s="2">
        <f t="shared" si="18"/>
        <v>0.68408336537539904</v>
      </c>
      <c r="AA120" s="2">
        <f t="shared" si="22"/>
        <v>0.31150729335494326</v>
      </c>
      <c r="AB120" s="2">
        <f>VLOOKUP($A120,Constants!$A$2:$AI$6,23,FALSE)</f>
        <v>0.3099515365128318</v>
      </c>
      <c r="AC120" s="2">
        <f>VLOOKUP($A120,Constants!$A$2:$AI$6,24,FALSE)</f>
        <v>1.3038455044940069</v>
      </c>
      <c r="AD120" s="2">
        <f>VLOOKUP($A120,Constants!$A$2:$AI$6,25,FALSE)</f>
        <v>0.68941052846333761</v>
      </c>
      <c r="AE120" s="2">
        <f>VLOOKUP($A120,Constants!$A$2:$AI$6,26,FALSE)</f>
        <v>0.72200666607568775</v>
      </c>
      <c r="AF120" s="2">
        <f>VLOOKUP($A120,Constants!$A$2:$AI$6,27,FALSE)</f>
        <v>0.8915065816599087</v>
      </c>
      <c r="AG120" s="2">
        <f>VLOOKUP($A120,Constants!$A$2:$AI$6,28,FALSE)</f>
        <v>1.2826602330081107</v>
      </c>
      <c r="AH120" s="2">
        <f>VLOOKUP($A120,Constants!$A$2:$AI$6,29,FALSE)</f>
        <v>1.6346985192214927</v>
      </c>
      <c r="AI120" s="2">
        <f>VLOOKUP($A120,Constants!$A$2:$AI$6,30,FALSE)</f>
        <v>2.1353352428044414</v>
      </c>
      <c r="AJ120" s="2">
        <f>VLOOKUP($A120,Constants!$A$2:$AI$6,31,FALSE)</f>
        <v>0.10743878039232743</v>
      </c>
      <c r="AK120" s="2">
        <f>VLOOKUP($A120,Constants!$A$2:$AI$6,32,FALSE)</f>
        <v>1.1991075934703359</v>
      </c>
      <c r="AL120" s="2">
        <f>VLOOKUP($A120,Constants!$A$2:$AI$6,33,FALSE)</f>
        <v>2.1034643740319066</v>
      </c>
      <c r="AM120" s="2">
        <f>VLOOKUP($A120,Constants!$A$2:$AI$6,34,FALSE)</f>
        <v>0.31747544223246543</v>
      </c>
      <c r="AN120" s="2">
        <f>VLOOKUP($A120,Constants!$A$2:$AI$6,35,FALSE)</f>
        <v>1.1595897155302428</v>
      </c>
      <c r="AO120" s="5">
        <f t="shared" si="23"/>
        <v>676.34274996737884</v>
      </c>
      <c r="AP120" s="5">
        <f t="shared" si="19"/>
        <v>676.33990357266623</v>
      </c>
      <c r="AQ120" s="4">
        <f t="shared" si="20"/>
        <v>1792.9084747999605</v>
      </c>
      <c r="AR120" s="4">
        <f t="shared" si="21"/>
        <v>1792.6674345426745</v>
      </c>
    </row>
    <row r="121" spans="1:44" x14ac:dyDescent="0.4">
      <c r="A121" s="1">
        <v>2012</v>
      </c>
      <c r="B121" s="1" t="s">
        <v>48</v>
      </c>
      <c r="C121" s="1">
        <v>2096</v>
      </c>
      <c r="D121" s="1">
        <v>5437</v>
      </c>
      <c r="E121" s="1">
        <v>6057</v>
      </c>
      <c r="F121" s="1">
        <v>1327</v>
      </c>
      <c r="G121" s="1">
        <v>890</v>
      </c>
      <c r="H121" s="1">
        <v>261</v>
      </c>
      <c r="I121" s="1">
        <v>39</v>
      </c>
      <c r="J121" s="1">
        <v>137</v>
      </c>
      <c r="K121" s="1">
        <v>609</v>
      </c>
      <c r="L121" s="1">
        <v>576</v>
      </c>
      <c r="M121" s="1">
        <v>484</v>
      </c>
      <c r="N121" s="1">
        <v>46</v>
      </c>
      <c r="O121" s="1">
        <v>1228</v>
      </c>
      <c r="P121" s="1">
        <v>35</v>
      </c>
      <c r="Q121" s="1">
        <v>40</v>
      </c>
      <c r="R121" s="1">
        <v>60</v>
      </c>
      <c r="S121" s="1">
        <v>114</v>
      </c>
      <c r="T121" s="1">
        <v>149</v>
      </c>
      <c r="U121" s="1">
        <v>41</v>
      </c>
      <c r="V121" s="1">
        <f t="shared" si="14"/>
        <v>2077</v>
      </c>
      <c r="W121" s="2">
        <f t="shared" si="15"/>
        <v>0.24406842008460547</v>
      </c>
      <c r="X121" s="2">
        <f t="shared" si="16"/>
        <v>0.30787191460973984</v>
      </c>
      <c r="Y121" s="2">
        <f t="shared" si="17"/>
        <v>0.38201213904726872</v>
      </c>
      <c r="Z121" s="2">
        <f t="shared" si="18"/>
        <v>0.68988405365700856</v>
      </c>
      <c r="AA121" s="2">
        <f t="shared" si="22"/>
        <v>0.30252100840336132</v>
      </c>
      <c r="AB121" s="2">
        <f>VLOOKUP($A121,Constants!$A$2:$AI$6,23,FALSE)</f>
        <v>0.31500038541586373</v>
      </c>
      <c r="AC121" s="2">
        <f>VLOOKUP($A121,Constants!$A$2:$AI$6,24,FALSE)</f>
        <v>1.2451903412633971</v>
      </c>
      <c r="AD121" s="2">
        <f>VLOOKUP($A121,Constants!$A$2:$AI$6,25,FALSE)</f>
        <v>0.69053384667460882</v>
      </c>
      <c r="AE121" s="2">
        <f>VLOOKUP($A121,Constants!$A$2:$AI$6,26,FALSE)</f>
        <v>0.72166360520619355</v>
      </c>
      <c r="AF121" s="2">
        <f>VLOOKUP($A121,Constants!$A$2:$AI$6,27,FALSE)</f>
        <v>0.88353834957043531</v>
      </c>
      <c r="AG121" s="2">
        <f>VLOOKUP($A121,Constants!$A$2:$AI$6,28,FALSE)</f>
        <v>1.2570954519494544</v>
      </c>
      <c r="AH121" s="2">
        <f>VLOOKUP($A121,Constants!$A$2:$AI$6,29,FALSE)</f>
        <v>1.5932968440905715</v>
      </c>
      <c r="AI121" s="2">
        <f>VLOOKUP($A121,Constants!$A$2:$AI$6,30,FALSE)</f>
        <v>2.0582668631846195</v>
      </c>
      <c r="AJ121" s="2">
        <f>VLOOKUP($A121,Constants!$A$2:$AI$6,31,FALSE)</f>
        <v>0.11411181513636191</v>
      </c>
      <c r="AK121" s="2">
        <f>VLOOKUP($A121,Constants!$A$2:$AI$6,32,FALSE)</f>
        <v>1.2242284962251651</v>
      </c>
      <c r="AL121" s="2">
        <f>VLOOKUP($A121,Constants!$A$2:$AI$6,33,FALSE)</f>
        <v>2.1013171726872297</v>
      </c>
      <c r="AM121" s="2">
        <f>VLOOKUP($A121,Constants!$A$2:$AI$6,34,FALSE)</f>
        <v>0.33107416930744227</v>
      </c>
      <c r="AN121" s="2">
        <f>VLOOKUP($A121,Constants!$A$2:$AI$6,35,FALSE)</f>
        <v>1.1701719346665544</v>
      </c>
      <c r="AO121" s="5">
        <f t="shared" si="23"/>
        <v>630.47162399408307</v>
      </c>
      <c r="AP121" s="5">
        <f t="shared" si="19"/>
        <v>632.05461368399983</v>
      </c>
      <c r="AQ121" s="4">
        <f t="shared" si="20"/>
        <v>461.03063694328398</v>
      </c>
      <c r="AR121" s="4">
        <f t="shared" si="21"/>
        <v>531.51521211847228</v>
      </c>
    </row>
    <row r="122" spans="1:44" x14ac:dyDescent="0.4">
      <c r="A122" s="1">
        <v>2011</v>
      </c>
      <c r="B122" s="1" t="s">
        <v>46</v>
      </c>
      <c r="C122" s="1">
        <v>1727</v>
      </c>
      <c r="D122" s="1">
        <v>5452</v>
      </c>
      <c r="E122" s="1">
        <v>6104</v>
      </c>
      <c r="F122" s="1">
        <v>1330</v>
      </c>
      <c r="G122" s="1">
        <v>907</v>
      </c>
      <c r="H122" s="1">
        <v>280</v>
      </c>
      <c r="I122" s="1">
        <v>29</v>
      </c>
      <c r="J122" s="1">
        <v>114</v>
      </c>
      <c r="K122" s="1">
        <v>645</v>
      </c>
      <c r="L122" s="1">
        <v>612</v>
      </c>
      <c r="M122" s="1">
        <v>509</v>
      </c>
      <c r="N122" s="1">
        <v>20</v>
      </c>
      <c r="O122" s="1">
        <v>1094</v>
      </c>
      <c r="P122" s="1">
        <v>50</v>
      </c>
      <c r="Q122" s="1">
        <v>57</v>
      </c>
      <c r="R122" s="1">
        <v>34</v>
      </c>
      <c r="S122" s="1">
        <v>119</v>
      </c>
      <c r="T122" s="1">
        <v>117</v>
      </c>
      <c r="U122" s="1">
        <v>43</v>
      </c>
      <c r="V122" s="1">
        <f t="shared" si="14"/>
        <v>2010</v>
      </c>
      <c r="W122" s="2">
        <f t="shared" si="15"/>
        <v>0.24394717534849597</v>
      </c>
      <c r="X122" s="2">
        <f t="shared" si="16"/>
        <v>0.31130520764667108</v>
      </c>
      <c r="Y122" s="2">
        <f t="shared" si="17"/>
        <v>0.3686720469552458</v>
      </c>
      <c r="Z122" s="2">
        <f t="shared" si="18"/>
        <v>0.67997725460191694</v>
      </c>
      <c r="AA122" s="2">
        <f t="shared" si="22"/>
        <v>0.30902777777777779</v>
      </c>
      <c r="AB122" s="2">
        <f>VLOOKUP($A122,Constants!$A$2:$AI$6,23,FALSE)</f>
        <v>0.31597191750767878</v>
      </c>
      <c r="AC122" s="2">
        <f>VLOOKUP($A122,Constants!$A$2:$AI$6,24,FALSE)</f>
        <v>1.264161343392616</v>
      </c>
      <c r="AD122" s="2">
        <f>VLOOKUP($A122,Constants!$A$2:$AI$6,25,FALSE)</f>
        <v>0.69439627576010876</v>
      </c>
      <c r="AE122" s="2">
        <f>VLOOKUP($A122,Constants!$A$2:$AI$6,26,FALSE)</f>
        <v>0.72600030934492421</v>
      </c>
      <c r="AF122" s="2">
        <f>VLOOKUP($A122,Constants!$A$2:$AI$6,27,FALSE)</f>
        <v>0.89034128398596424</v>
      </c>
      <c r="AG122" s="2">
        <f>VLOOKUP($A122,Constants!$A$2:$AI$6,28,FALSE)</f>
        <v>1.2695896870037491</v>
      </c>
      <c r="AH122" s="2">
        <f>VLOOKUP($A122,Constants!$A$2:$AI$6,29,FALSE)</f>
        <v>1.6109132497197556</v>
      </c>
      <c r="AI122" s="2">
        <f>VLOOKUP($A122,Constants!$A$2:$AI$6,30,FALSE)</f>
        <v>2.0857977982573415</v>
      </c>
      <c r="AJ122" s="2">
        <f>VLOOKUP($A122,Constants!$A$2:$AI$6,31,FALSE)</f>
        <v>0.11232691840535507</v>
      </c>
      <c r="AK122" s="2">
        <f>VLOOKUP($A122,Constants!$A$2:$AI$6,32,FALSE)</f>
        <v>1.2114736472894483</v>
      </c>
      <c r="AL122" s="2">
        <f>VLOOKUP($A122,Constants!$A$2:$AI$6,33,FALSE)</f>
        <v>2.1108188330408901</v>
      </c>
      <c r="AM122" s="2">
        <f>VLOOKUP($A122,Constants!$A$2:$AI$6,34,FALSE)</f>
        <v>0.32628272411395753</v>
      </c>
      <c r="AN122" s="2">
        <f>VLOOKUP($A122,Constants!$A$2:$AI$6,35,FALSE)</f>
        <v>1.1673247856953355</v>
      </c>
      <c r="AO122" s="5">
        <f t="shared" si="23"/>
        <v>652.11374799552084</v>
      </c>
      <c r="AP122" s="5">
        <f t="shared" si="19"/>
        <v>652.60334042903537</v>
      </c>
      <c r="AQ122" s="4">
        <f t="shared" si="20"/>
        <v>50.605410543776756</v>
      </c>
      <c r="AR122" s="4">
        <f t="shared" si="21"/>
        <v>57.810785679803764</v>
      </c>
    </row>
    <row r="123" spans="1:44" x14ac:dyDescent="0.4">
      <c r="A123" s="1">
        <v>2014</v>
      </c>
      <c r="B123" s="1" t="s">
        <v>50</v>
      </c>
      <c r="C123" s="1">
        <v>1928</v>
      </c>
      <c r="D123" s="1">
        <v>5450</v>
      </c>
      <c r="E123" s="1">
        <v>5977</v>
      </c>
      <c r="F123" s="1">
        <v>1328</v>
      </c>
      <c r="G123" s="1">
        <v>913</v>
      </c>
      <c r="H123" s="1">
        <v>247</v>
      </c>
      <c r="I123" s="1">
        <v>32</v>
      </c>
      <c r="J123" s="1">
        <v>136</v>
      </c>
      <c r="K123" s="1">
        <v>634</v>
      </c>
      <c r="L123" s="1">
        <v>600</v>
      </c>
      <c r="M123" s="1">
        <v>396</v>
      </c>
      <c r="N123" s="1">
        <v>33</v>
      </c>
      <c r="O123" s="1">
        <v>1232</v>
      </c>
      <c r="P123" s="1">
        <v>60</v>
      </c>
      <c r="Q123" s="1">
        <v>34</v>
      </c>
      <c r="R123" s="1">
        <v>35</v>
      </c>
      <c r="S123" s="1">
        <v>113</v>
      </c>
      <c r="T123" s="1">
        <v>96</v>
      </c>
      <c r="U123" s="1">
        <v>42</v>
      </c>
      <c r="V123" s="1">
        <f t="shared" si="14"/>
        <v>2047</v>
      </c>
      <c r="W123" s="2">
        <f t="shared" si="15"/>
        <v>0.24366972477064219</v>
      </c>
      <c r="X123" s="2">
        <f t="shared" si="16"/>
        <v>0.30033670033670035</v>
      </c>
      <c r="Y123" s="2">
        <f t="shared" si="17"/>
        <v>0.37559633027522937</v>
      </c>
      <c r="Z123" s="2">
        <f t="shared" si="18"/>
        <v>0.67593303061192977</v>
      </c>
      <c r="AA123" s="2">
        <f t="shared" si="22"/>
        <v>0.29642796681902828</v>
      </c>
      <c r="AB123" s="2">
        <f>VLOOKUP($A123,Constants!$A$2:$AI$6,23,FALSE)</f>
        <v>0.3099515365128318</v>
      </c>
      <c r="AC123" s="2">
        <f>VLOOKUP($A123,Constants!$A$2:$AI$6,24,FALSE)</f>
        <v>1.3038455044940069</v>
      </c>
      <c r="AD123" s="2">
        <f>VLOOKUP($A123,Constants!$A$2:$AI$6,25,FALSE)</f>
        <v>0.68941052846333761</v>
      </c>
      <c r="AE123" s="2">
        <f>VLOOKUP($A123,Constants!$A$2:$AI$6,26,FALSE)</f>
        <v>0.72200666607568775</v>
      </c>
      <c r="AF123" s="2">
        <f>VLOOKUP($A123,Constants!$A$2:$AI$6,27,FALSE)</f>
        <v>0.8915065816599087</v>
      </c>
      <c r="AG123" s="2">
        <f>VLOOKUP($A123,Constants!$A$2:$AI$6,28,FALSE)</f>
        <v>1.2826602330081107</v>
      </c>
      <c r="AH123" s="2">
        <f>VLOOKUP($A123,Constants!$A$2:$AI$6,29,FALSE)</f>
        <v>1.6346985192214927</v>
      </c>
      <c r="AI123" s="2">
        <f>VLOOKUP($A123,Constants!$A$2:$AI$6,30,FALSE)</f>
        <v>2.1353352428044414</v>
      </c>
      <c r="AJ123" s="2">
        <f>VLOOKUP($A123,Constants!$A$2:$AI$6,31,FALSE)</f>
        <v>0.10743878039232743</v>
      </c>
      <c r="AK123" s="2">
        <f>VLOOKUP($A123,Constants!$A$2:$AI$6,32,FALSE)</f>
        <v>1.1991075934703359</v>
      </c>
      <c r="AL123" s="2">
        <f>VLOOKUP($A123,Constants!$A$2:$AI$6,33,FALSE)</f>
        <v>2.1034643740319066</v>
      </c>
      <c r="AM123" s="2">
        <f>VLOOKUP($A123,Constants!$A$2:$AI$6,34,FALSE)</f>
        <v>0.31747544223246543</v>
      </c>
      <c r="AN123" s="2">
        <f>VLOOKUP($A123,Constants!$A$2:$AI$6,35,FALSE)</f>
        <v>1.1595897155302428</v>
      </c>
      <c r="AO123" s="5">
        <f t="shared" si="23"/>
        <v>580.16776078228793</v>
      </c>
      <c r="AP123" s="5">
        <f t="shared" si="19"/>
        <v>581.93353780054917</v>
      </c>
      <c r="AQ123" s="4">
        <f t="shared" si="20"/>
        <v>2897.9099791929775</v>
      </c>
      <c r="AR123" s="4">
        <f t="shared" si="21"/>
        <v>2710.9164859668417</v>
      </c>
    </row>
    <row r="124" spans="1:44" x14ac:dyDescent="0.4">
      <c r="A124" s="1">
        <v>2011</v>
      </c>
      <c r="B124" s="1" t="s">
        <v>44</v>
      </c>
      <c r="C124" s="1">
        <v>1847</v>
      </c>
      <c r="D124" s="1">
        <v>5436</v>
      </c>
      <c r="E124" s="1">
        <v>6152</v>
      </c>
      <c r="F124" s="1">
        <v>1324</v>
      </c>
      <c r="G124" s="1">
        <v>842</v>
      </c>
      <c r="H124" s="1">
        <v>273</v>
      </c>
      <c r="I124" s="1">
        <v>37</v>
      </c>
      <c r="J124" s="1">
        <v>172</v>
      </c>
      <c r="K124" s="1">
        <v>707</v>
      </c>
      <c r="L124" s="1">
        <v>674</v>
      </c>
      <c r="M124" s="1">
        <v>571</v>
      </c>
      <c r="N124" s="1">
        <v>31</v>
      </c>
      <c r="O124" s="1">
        <v>1193</v>
      </c>
      <c r="P124" s="1">
        <v>73</v>
      </c>
      <c r="Q124" s="1">
        <v>35</v>
      </c>
      <c r="R124" s="1">
        <v>37</v>
      </c>
      <c r="S124" s="1">
        <v>101</v>
      </c>
      <c r="T124" s="1">
        <v>155</v>
      </c>
      <c r="U124" s="1">
        <v>62</v>
      </c>
      <c r="V124" s="1">
        <f t="shared" si="14"/>
        <v>2187</v>
      </c>
      <c r="W124" s="2">
        <f t="shared" si="15"/>
        <v>0.24356144223693893</v>
      </c>
      <c r="X124" s="2">
        <f t="shared" si="16"/>
        <v>0.32183156173344235</v>
      </c>
      <c r="Y124" s="2">
        <f t="shared" si="17"/>
        <v>0.40231788079470199</v>
      </c>
      <c r="Z124" s="2">
        <f t="shared" si="18"/>
        <v>0.72414944252814428</v>
      </c>
      <c r="AA124" s="2">
        <f t="shared" si="22"/>
        <v>0.31837606837606836</v>
      </c>
      <c r="AB124" s="2">
        <f>VLOOKUP($A124,Constants!$A$2:$AI$6,23,FALSE)</f>
        <v>0.31597191750767878</v>
      </c>
      <c r="AC124" s="2">
        <f>VLOOKUP($A124,Constants!$A$2:$AI$6,24,FALSE)</f>
        <v>1.264161343392616</v>
      </c>
      <c r="AD124" s="2">
        <f>VLOOKUP($A124,Constants!$A$2:$AI$6,25,FALSE)</f>
        <v>0.69439627576010876</v>
      </c>
      <c r="AE124" s="2">
        <f>VLOOKUP($A124,Constants!$A$2:$AI$6,26,FALSE)</f>
        <v>0.72600030934492421</v>
      </c>
      <c r="AF124" s="2">
        <f>VLOOKUP($A124,Constants!$A$2:$AI$6,27,FALSE)</f>
        <v>0.89034128398596424</v>
      </c>
      <c r="AG124" s="2">
        <f>VLOOKUP($A124,Constants!$A$2:$AI$6,28,FALSE)</f>
        <v>1.2695896870037491</v>
      </c>
      <c r="AH124" s="2">
        <f>VLOOKUP($A124,Constants!$A$2:$AI$6,29,FALSE)</f>
        <v>1.6109132497197556</v>
      </c>
      <c r="AI124" s="2">
        <f>VLOOKUP($A124,Constants!$A$2:$AI$6,30,FALSE)</f>
        <v>2.0857977982573415</v>
      </c>
      <c r="AJ124" s="2">
        <f>VLOOKUP($A124,Constants!$A$2:$AI$6,31,FALSE)</f>
        <v>0.11232691840535507</v>
      </c>
      <c r="AK124" s="2">
        <f>VLOOKUP($A124,Constants!$A$2:$AI$6,32,FALSE)</f>
        <v>1.2114736472894483</v>
      </c>
      <c r="AL124" s="2">
        <f>VLOOKUP($A124,Constants!$A$2:$AI$6,33,FALSE)</f>
        <v>2.1108188330408901</v>
      </c>
      <c r="AM124" s="2">
        <f>VLOOKUP($A124,Constants!$A$2:$AI$6,34,FALSE)</f>
        <v>0.32628272411395753</v>
      </c>
      <c r="AN124" s="2">
        <f>VLOOKUP($A124,Constants!$A$2:$AI$6,35,FALSE)</f>
        <v>1.1673247856953355</v>
      </c>
      <c r="AO124" s="5">
        <f t="shared" si="23"/>
        <v>702.73492392017965</v>
      </c>
      <c r="AP124" s="5">
        <f t="shared" si="19"/>
        <v>702.7277035240611</v>
      </c>
      <c r="AQ124" s="4">
        <f t="shared" si="20"/>
        <v>18.190873966655694</v>
      </c>
      <c r="AR124" s="4">
        <f t="shared" si="21"/>
        <v>18.252517178319955</v>
      </c>
    </row>
    <row r="125" spans="1:44" x14ac:dyDescent="0.4">
      <c r="A125" s="1">
        <v>2011</v>
      </c>
      <c r="B125" s="1" t="s">
        <v>42</v>
      </c>
      <c r="C125" s="1">
        <v>1891</v>
      </c>
      <c r="D125" s="1">
        <v>5528</v>
      </c>
      <c r="E125" s="1">
        <v>6169</v>
      </c>
      <c r="F125" s="1">
        <v>1345</v>
      </c>
      <c r="G125" s="1">
        <v>912</v>
      </c>
      <c r="H125" s="1">
        <v>244</v>
      </c>
      <c r="I125" s="1">
        <v>16</v>
      </c>
      <c r="J125" s="1">
        <v>173</v>
      </c>
      <c r="K125" s="1">
        <v>641</v>
      </c>
      <c r="L125" s="1">
        <v>606</v>
      </c>
      <c r="M125" s="1">
        <v>504</v>
      </c>
      <c r="N125" s="1">
        <v>45</v>
      </c>
      <c r="O125" s="1">
        <v>1260</v>
      </c>
      <c r="P125" s="1">
        <v>28</v>
      </c>
      <c r="Q125" s="1">
        <v>30</v>
      </c>
      <c r="R125" s="1">
        <v>75</v>
      </c>
      <c r="S125" s="1">
        <v>113</v>
      </c>
      <c r="T125" s="1">
        <v>77</v>
      </c>
      <c r="U125" s="1">
        <v>44</v>
      </c>
      <c r="V125" s="1">
        <f t="shared" si="14"/>
        <v>2140</v>
      </c>
      <c r="W125" s="2">
        <f t="shared" si="15"/>
        <v>0.24330680173661359</v>
      </c>
      <c r="X125" s="2">
        <f t="shared" si="16"/>
        <v>0.30821018062397371</v>
      </c>
      <c r="Y125" s="2">
        <f t="shared" si="17"/>
        <v>0.38712011577424021</v>
      </c>
      <c r="Z125" s="2">
        <f t="shared" si="18"/>
        <v>0.69533029639821398</v>
      </c>
      <c r="AA125" s="2">
        <f t="shared" si="22"/>
        <v>0.30306038047973533</v>
      </c>
      <c r="AB125" s="2">
        <f>VLOOKUP($A125,Constants!$A$2:$AI$6,23,FALSE)</f>
        <v>0.31597191750767878</v>
      </c>
      <c r="AC125" s="2">
        <f>VLOOKUP($A125,Constants!$A$2:$AI$6,24,FALSE)</f>
        <v>1.264161343392616</v>
      </c>
      <c r="AD125" s="2">
        <f>VLOOKUP($A125,Constants!$A$2:$AI$6,25,FALSE)</f>
        <v>0.69439627576010876</v>
      </c>
      <c r="AE125" s="2">
        <f>VLOOKUP($A125,Constants!$A$2:$AI$6,26,FALSE)</f>
        <v>0.72600030934492421</v>
      </c>
      <c r="AF125" s="2">
        <f>VLOOKUP($A125,Constants!$A$2:$AI$6,27,FALSE)</f>
        <v>0.89034128398596424</v>
      </c>
      <c r="AG125" s="2">
        <f>VLOOKUP($A125,Constants!$A$2:$AI$6,28,FALSE)</f>
        <v>1.2695896870037491</v>
      </c>
      <c r="AH125" s="2">
        <f>VLOOKUP($A125,Constants!$A$2:$AI$6,29,FALSE)</f>
        <v>1.6109132497197556</v>
      </c>
      <c r="AI125" s="2">
        <f>VLOOKUP($A125,Constants!$A$2:$AI$6,30,FALSE)</f>
        <v>2.0857977982573415</v>
      </c>
      <c r="AJ125" s="2">
        <f>VLOOKUP($A125,Constants!$A$2:$AI$6,31,FALSE)</f>
        <v>0.11232691840535507</v>
      </c>
      <c r="AK125" s="2">
        <f>VLOOKUP($A125,Constants!$A$2:$AI$6,32,FALSE)</f>
        <v>1.2114736472894483</v>
      </c>
      <c r="AL125" s="2">
        <f>VLOOKUP($A125,Constants!$A$2:$AI$6,33,FALSE)</f>
        <v>2.1108188330408901</v>
      </c>
      <c r="AM125" s="2">
        <f>VLOOKUP($A125,Constants!$A$2:$AI$6,34,FALSE)</f>
        <v>0.32628272411395753</v>
      </c>
      <c r="AN125" s="2">
        <f>VLOOKUP($A125,Constants!$A$2:$AI$6,35,FALSE)</f>
        <v>1.1673247856953355</v>
      </c>
      <c r="AO125" s="5">
        <f t="shared" si="23"/>
        <v>629.93755542642043</v>
      </c>
      <c r="AP125" s="5">
        <f t="shared" si="19"/>
        <v>631.64085009325504</v>
      </c>
      <c r="AQ125" s="4">
        <f t="shared" si="20"/>
        <v>122.37767994352005</v>
      </c>
      <c r="AR125" s="4">
        <f t="shared" si="21"/>
        <v>87.593686976924204</v>
      </c>
    </row>
    <row r="126" spans="1:44" x14ac:dyDescent="0.4">
      <c r="A126" s="1">
        <v>2012</v>
      </c>
      <c r="B126" s="1" t="s">
        <v>39</v>
      </c>
      <c r="C126" s="1">
        <v>2124</v>
      </c>
      <c r="D126" s="1">
        <v>5412</v>
      </c>
      <c r="E126" s="1">
        <v>6014</v>
      </c>
      <c r="F126" s="1">
        <v>1313</v>
      </c>
      <c r="G126" s="1">
        <v>865</v>
      </c>
      <c r="H126" s="1">
        <v>241</v>
      </c>
      <c r="I126" s="1">
        <v>37</v>
      </c>
      <c r="J126" s="1">
        <v>170</v>
      </c>
      <c r="K126" s="1">
        <v>651</v>
      </c>
      <c r="L126" s="1">
        <v>620</v>
      </c>
      <c r="M126" s="1">
        <v>444</v>
      </c>
      <c r="N126" s="1">
        <v>32</v>
      </c>
      <c r="O126" s="1">
        <v>1354</v>
      </c>
      <c r="P126" s="1">
        <v>51</v>
      </c>
      <c r="Q126" s="1">
        <v>45</v>
      </c>
      <c r="R126" s="1">
        <v>62</v>
      </c>
      <c r="S126" s="1">
        <v>98</v>
      </c>
      <c r="T126" s="1">
        <v>73</v>
      </c>
      <c r="U126" s="1">
        <v>52</v>
      </c>
      <c r="V126" s="1">
        <f t="shared" si="14"/>
        <v>2138</v>
      </c>
      <c r="W126" s="2">
        <f t="shared" si="15"/>
        <v>0.24260901699926091</v>
      </c>
      <c r="X126" s="2">
        <f t="shared" si="16"/>
        <v>0.30376344086021506</v>
      </c>
      <c r="Y126" s="2">
        <f t="shared" si="17"/>
        <v>0.39504804138950478</v>
      </c>
      <c r="Z126" s="2">
        <f t="shared" si="18"/>
        <v>0.69881148224971978</v>
      </c>
      <c r="AA126" s="2">
        <f t="shared" si="22"/>
        <v>0.3</v>
      </c>
      <c r="AB126" s="2">
        <f>VLOOKUP($A126,Constants!$A$2:$AI$6,23,FALSE)</f>
        <v>0.31500038541586373</v>
      </c>
      <c r="AC126" s="2">
        <f>VLOOKUP($A126,Constants!$A$2:$AI$6,24,FALSE)</f>
        <v>1.2451903412633971</v>
      </c>
      <c r="AD126" s="2">
        <f>VLOOKUP($A126,Constants!$A$2:$AI$6,25,FALSE)</f>
        <v>0.69053384667460882</v>
      </c>
      <c r="AE126" s="2">
        <f>VLOOKUP($A126,Constants!$A$2:$AI$6,26,FALSE)</f>
        <v>0.72166360520619355</v>
      </c>
      <c r="AF126" s="2">
        <f>VLOOKUP($A126,Constants!$A$2:$AI$6,27,FALSE)</f>
        <v>0.88353834957043531</v>
      </c>
      <c r="AG126" s="2">
        <f>VLOOKUP($A126,Constants!$A$2:$AI$6,28,FALSE)</f>
        <v>1.2570954519494544</v>
      </c>
      <c r="AH126" s="2">
        <f>VLOOKUP($A126,Constants!$A$2:$AI$6,29,FALSE)</f>
        <v>1.5932968440905715</v>
      </c>
      <c r="AI126" s="2">
        <f>VLOOKUP($A126,Constants!$A$2:$AI$6,30,FALSE)</f>
        <v>2.0582668631846195</v>
      </c>
      <c r="AJ126" s="2">
        <f>VLOOKUP($A126,Constants!$A$2:$AI$6,31,FALSE)</f>
        <v>0.11411181513636191</v>
      </c>
      <c r="AK126" s="2">
        <f>VLOOKUP($A126,Constants!$A$2:$AI$6,32,FALSE)</f>
        <v>1.2242284962251651</v>
      </c>
      <c r="AL126" s="2">
        <f>VLOOKUP($A126,Constants!$A$2:$AI$6,33,FALSE)</f>
        <v>2.1013171726872297</v>
      </c>
      <c r="AM126" s="2">
        <f>VLOOKUP($A126,Constants!$A$2:$AI$6,34,FALSE)</f>
        <v>0.33107416930744227</v>
      </c>
      <c r="AN126" s="2">
        <f>VLOOKUP($A126,Constants!$A$2:$AI$6,35,FALSE)</f>
        <v>1.1701719346665544</v>
      </c>
      <c r="AO126" s="5">
        <f t="shared" si="23"/>
        <v>613.81983941903684</v>
      </c>
      <c r="AP126" s="5">
        <f t="shared" si="19"/>
        <v>616.08667868174996</v>
      </c>
      <c r="AQ126" s="4">
        <f t="shared" si="20"/>
        <v>1382.3643408262069</v>
      </c>
      <c r="AR126" s="4">
        <f t="shared" si="21"/>
        <v>1218.9400054713728</v>
      </c>
    </row>
    <row r="127" spans="1:44" x14ac:dyDescent="0.4">
      <c r="A127" s="1">
        <v>2013</v>
      </c>
      <c r="B127" s="1" t="s">
        <v>32</v>
      </c>
      <c r="C127" s="1">
        <v>1833</v>
      </c>
      <c r="D127" s="1">
        <v>5449</v>
      </c>
      <c r="E127" s="1">
        <v>6045</v>
      </c>
      <c r="F127" s="1">
        <v>1321</v>
      </c>
      <c r="G127" s="1">
        <v>906</v>
      </c>
      <c r="H127" s="1">
        <v>247</v>
      </c>
      <c r="I127" s="1">
        <v>24</v>
      </c>
      <c r="J127" s="1">
        <v>144</v>
      </c>
      <c r="K127" s="1">
        <v>650</v>
      </c>
      <c r="L127" s="1">
        <v>614</v>
      </c>
      <c r="M127" s="1">
        <v>466</v>
      </c>
      <c r="N127" s="1">
        <v>33</v>
      </c>
      <c r="O127" s="1">
        <v>1214</v>
      </c>
      <c r="P127" s="1">
        <v>57</v>
      </c>
      <c r="Q127" s="1">
        <v>36</v>
      </c>
      <c r="R127" s="1">
        <v>36</v>
      </c>
      <c r="S127" s="1">
        <v>121</v>
      </c>
      <c r="T127" s="1">
        <v>115</v>
      </c>
      <c r="U127" s="1">
        <v>31</v>
      </c>
      <c r="V127" s="1">
        <f t="shared" si="14"/>
        <v>2048</v>
      </c>
      <c r="W127" s="2">
        <f t="shared" si="15"/>
        <v>0.24242980363369426</v>
      </c>
      <c r="X127" s="2">
        <f t="shared" si="16"/>
        <v>0.30692410119840213</v>
      </c>
      <c r="Y127" s="2">
        <f t="shared" si="17"/>
        <v>0.37584877959258578</v>
      </c>
      <c r="Z127" s="2">
        <f t="shared" si="18"/>
        <v>0.68277288079098786</v>
      </c>
      <c r="AA127" s="2">
        <f t="shared" si="22"/>
        <v>0.30309623430962346</v>
      </c>
      <c r="AB127" s="2">
        <f>VLOOKUP($A127,Constants!$A$2:$AI$6,23,FALSE)</f>
        <v>0.31379523916534663</v>
      </c>
      <c r="AC127" s="2">
        <f>VLOOKUP($A127,Constants!$A$2:$AI$6,24,FALSE)</f>
        <v>1.276807374556703</v>
      </c>
      <c r="AD127" s="2">
        <f>VLOOKUP($A127,Constants!$A$2:$AI$6,25,FALSE)</f>
        <v>0.69002638226032553</v>
      </c>
      <c r="AE127" s="2">
        <f>VLOOKUP($A127,Constants!$A$2:$AI$6,26,FALSE)</f>
        <v>0.72194656662424317</v>
      </c>
      <c r="AF127" s="2">
        <f>VLOOKUP($A127,Constants!$A$2:$AI$6,27,FALSE)</f>
        <v>0.88793152531661457</v>
      </c>
      <c r="AG127" s="2">
        <f>VLOOKUP($A127,Constants!$A$2:$AI$6,28,FALSE)</f>
        <v>1.2709737376836254</v>
      </c>
      <c r="AH127" s="2">
        <f>VLOOKUP($A127,Constants!$A$2:$AI$6,29,FALSE)</f>
        <v>1.6157117288139353</v>
      </c>
      <c r="AI127" s="2">
        <f>VLOOKUP($A127,Constants!$A$2:$AI$6,30,FALSE)</f>
        <v>2.1013255635447305</v>
      </c>
      <c r="AJ127" s="2">
        <f>VLOOKUP($A127,Constants!$A$2:$AI$6,31,FALSE)</f>
        <v>0.10956169911236362</v>
      </c>
      <c r="AK127" s="2">
        <f>VLOOKUP($A127,Constants!$A$2:$AI$6,32,FALSE)</f>
        <v>1.2282412528481768</v>
      </c>
      <c r="AL127" s="2">
        <f>VLOOKUP($A127,Constants!$A$2:$AI$6,33,FALSE)</f>
        <v>2.130502526736918</v>
      </c>
      <c r="AM127" s="2">
        <f>VLOOKUP($A127,Constants!$A$2:$AI$6,34,FALSE)</f>
        <v>0.32408126522478498</v>
      </c>
      <c r="AN127" s="2">
        <f>VLOOKUP($A127,Constants!$A$2:$AI$6,35,FALSE)</f>
        <v>1.1629379282817152</v>
      </c>
      <c r="AO127" s="5">
        <f t="shared" si="23"/>
        <v>611.64640565681918</v>
      </c>
      <c r="AP127" s="5">
        <f t="shared" si="19"/>
        <v>612.804706143354</v>
      </c>
      <c r="AQ127" s="4">
        <f t="shared" si="20"/>
        <v>1470.9981990412716</v>
      </c>
      <c r="AR127" s="4">
        <f t="shared" si="21"/>
        <v>1383.4898850822478</v>
      </c>
    </row>
    <row r="128" spans="1:44" x14ac:dyDescent="0.4">
      <c r="A128" s="1">
        <v>2011</v>
      </c>
      <c r="B128" s="1" t="s">
        <v>36</v>
      </c>
      <c r="C128" s="1">
        <v>2106</v>
      </c>
      <c r="D128" s="1">
        <v>5441</v>
      </c>
      <c r="E128" s="1">
        <v>6090</v>
      </c>
      <c r="F128" s="1">
        <v>1319</v>
      </c>
      <c r="G128" s="1">
        <v>886</v>
      </c>
      <c r="H128" s="1">
        <v>257</v>
      </c>
      <c r="I128" s="1">
        <v>22</v>
      </c>
      <c r="J128" s="1">
        <v>154</v>
      </c>
      <c r="K128" s="1">
        <v>624</v>
      </c>
      <c r="L128" s="1">
        <v>594</v>
      </c>
      <c r="M128" s="1">
        <v>470</v>
      </c>
      <c r="N128" s="1">
        <v>40</v>
      </c>
      <c r="O128" s="1">
        <v>1323</v>
      </c>
      <c r="P128" s="1">
        <v>65</v>
      </c>
      <c r="Q128" s="1">
        <v>32</v>
      </c>
      <c r="R128" s="1">
        <v>82</v>
      </c>
      <c r="S128" s="1">
        <v>103</v>
      </c>
      <c r="T128" s="1">
        <v>106</v>
      </c>
      <c r="U128" s="1">
        <v>38</v>
      </c>
      <c r="V128" s="1">
        <f t="shared" si="14"/>
        <v>2082</v>
      </c>
      <c r="W128" s="2">
        <f t="shared" si="15"/>
        <v>0.24241867303804449</v>
      </c>
      <c r="X128" s="2">
        <f t="shared" si="16"/>
        <v>0.30858854860186419</v>
      </c>
      <c r="Y128" s="2">
        <f t="shared" si="17"/>
        <v>0.38265024811615511</v>
      </c>
      <c r="Z128" s="2">
        <f t="shared" si="18"/>
        <v>0.69123879671801935</v>
      </c>
      <c r="AA128" s="2">
        <f t="shared" si="22"/>
        <v>0.30395442359249331</v>
      </c>
      <c r="AB128" s="2">
        <f>VLOOKUP($A128,Constants!$A$2:$AI$6,23,FALSE)</f>
        <v>0.31597191750767878</v>
      </c>
      <c r="AC128" s="2">
        <f>VLOOKUP($A128,Constants!$A$2:$AI$6,24,FALSE)</f>
        <v>1.264161343392616</v>
      </c>
      <c r="AD128" s="2">
        <f>VLOOKUP($A128,Constants!$A$2:$AI$6,25,FALSE)</f>
        <v>0.69439627576010876</v>
      </c>
      <c r="AE128" s="2">
        <f>VLOOKUP($A128,Constants!$A$2:$AI$6,26,FALSE)</f>
        <v>0.72600030934492421</v>
      </c>
      <c r="AF128" s="2">
        <f>VLOOKUP($A128,Constants!$A$2:$AI$6,27,FALSE)</f>
        <v>0.89034128398596424</v>
      </c>
      <c r="AG128" s="2">
        <f>VLOOKUP($A128,Constants!$A$2:$AI$6,28,FALSE)</f>
        <v>1.2695896870037491</v>
      </c>
      <c r="AH128" s="2">
        <f>VLOOKUP($A128,Constants!$A$2:$AI$6,29,FALSE)</f>
        <v>1.6109132497197556</v>
      </c>
      <c r="AI128" s="2">
        <f>VLOOKUP($A128,Constants!$A$2:$AI$6,30,FALSE)</f>
        <v>2.0857977982573415</v>
      </c>
      <c r="AJ128" s="2">
        <f>VLOOKUP($A128,Constants!$A$2:$AI$6,31,FALSE)</f>
        <v>0.11232691840535507</v>
      </c>
      <c r="AK128" s="2">
        <f>VLOOKUP($A128,Constants!$A$2:$AI$6,32,FALSE)</f>
        <v>1.2114736472894483</v>
      </c>
      <c r="AL128" s="2">
        <f>VLOOKUP($A128,Constants!$A$2:$AI$6,33,FALSE)</f>
        <v>2.1108188330408901</v>
      </c>
      <c r="AM128" s="2">
        <f>VLOOKUP($A128,Constants!$A$2:$AI$6,34,FALSE)</f>
        <v>0.32628272411395753</v>
      </c>
      <c r="AN128" s="2">
        <f>VLOOKUP($A128,Constants!$A$2:$AI$6,35,FALSE)</f>
        <v>1.1673247856953355</v>
      </c>
      <c r="AO128" s="5">
        <f t="shared" si="23"/>
        <v>626.17758084682521</v>
      </c>
      <c r="AP128" s="5">
        <f t="shared" si="19"/>
        <v>627.63519511333618</v>
      </c>
      <c r="AQ128" s="4">
        <f t="shared" si="20"/>
        <v>4.74185834445999</v>
      </c>
      <c r="AR128" s="4">
        <f t="shared" si="21"/>
        <v>13.214643512023249</v>
      </c>
    </row>
    <row r="129" spans="1:44" x14ac:dyDescent="0.4">
      <c r="A129" s="1">
        <v>2014</v>
      </c>
      <c r="B129" s="1" t="s">
        <v>37</v>
      </c>
      <c r="C129" s="1">
        <v>1987</v>
      </c>
      <c r="D129" s="1">
        <v>5603</v>
      </c>
      <c r="E129" s="1">
        <v>6198</v>
      </c>
      <c r="F129" s="1">
        <v>1356</v>
      </c>
      <c r="G129" s="1">
        <v>953</v>
      </c>
      <c r="H129" s="1">
        <v>251</v>
      </c>
      <c r="I129" s="1">
        <v>27</v>
      </c>
      <c r="J129" s="1">
        <v>125</v>
      </c>
      <c r="K129" s="1">
        <v>619</v>
      </c>
      <c r="L129" s="1">
        <v>584</v>
      </c>
      <c r="M129" s="1">
        <v>443</v>
      </c>
      <c r="N129" s="1">
        <v>42</v>
      </c>
      <c r="O129" s="1">
        <v>1306</v>
      </c>
      <c r="P129" s="1">
        <v>55</v>
      </c>
      <c r="Q129" s="1">
        <v>37</v>
      </c>
      <c r="R129" s="1">
        <v>59</v>
      </c>
      <c r="S129" s="1">
        <v>95</v>
      </c>
      <c r="T129" s="1">
        <v>109</v>
      </c>
      <c r="U129" s="1">
        <v>26</v>
      </c>
      <c r="V129" s="1">
        <f t="shared" si="14"/>
        <v>2036</v>
      </c>
      <c r="W129" s="2">
        <f t="shared" si="15"/>
        <v>0.24201320721042299</v>
      </c>
      <c r="X129" s="2">
        <f t="shared" si="16"/>
        <v>0.30205278592375367</v>
      </c>
      <c r="Y129" s="2">
        <f t="shared" si="17"/>
        <v>0.36337676244868822</v>
      </c>
      <c r="Z129" s="2">
        <f t="shared" si="18"/>
        <v>0.66542954837244195</v>
      </c>
      <c r="AA129" s="2">
        <f t="shared" si="22"/>
        <v>0.297244094488189</v>
      </c>
      <c r="AB129" s="2">
        <f>VLOOKUP($A129,Constants!$A$2:$AI$6,23,FALSE)</f>
        <v>0.3099515365128318</v>
      </c>
      <c r="AC129" s="2">
        <f>VLOOKUP($A129,Constants!$A$2:$AI$6,24,FALSE)</f>
        <v>1.3038455044940069</v>
      </c>
      <c r="AD129" s="2">
        <f>VLOOKUP($A129,Constants!$A$2:$AI$6,25,FALSE)</f>
        <v>0.68941052846333761</v>
      </c>
      <c r="AE129" s="2">
        <f>VLOOKUP($A129,Constants!$A$2:$AI$6,26,FALSE)</f>
        <v>0.72200666607568775</v>
      </c>
      <c r="AF129" s="2">
        <f>VLOOKUP($A129,Constants!$A$2:$AI$6,27,FALSE)</f>
        <v>0.8915065816599087</v>
      </c>
      <c r="AG129" s="2">
        <f>VLOOKUP($A129,Constants!$A$2:$AI$6,28,FALSE)</f>
        <v>1.2826602330081107</v>
      </c>
      <c r="AH129" s="2">
        <f>VLOOKUP($A129,Constants!$A$2:$AI$6,29,FALSE)</f>
        <v>1.6346985192214927</v>
      </c>
      <c r="AI129" s="2">
        <f>VLOOKUP($A129,Constants!$A$2:$AI$6,30,FALSE)</f>
        <v>2.1353352428044414</v>
      </c>
      <c r="AJ129" s="2">
        <f>VLOOKUP($A129,Constants!$A$2:$AI$6,31,FALSE)</f>
        <v>0.10743878039232743</v>
      </c>
      <c r="AK129" s="2">
        <f>VLOOKUP($A129,Constants!$A$2:$AI$6,32,FALSE)</f>
        <v>1.1991075934703359</v>
      </c>
      <c r="AL129" s="2">
        <f>VLOOKUP($A129,Constants!$A$2:$AI$6,33,FALSE)</f>
        <v>2.1034643740319066</v>
      </c>
      <c r="AM129" s="2">
        <f>VLOOKUP($A129,Constants!$A$2:$AI$6,34,FALSE)</f>
        <v>0.31747544223246543</v>
      </c>
      <c r="AN129" s="2">
        <f>VLOOKUP($A129,Constants!$A$2:$AI$6,35,FALSE)</f>
        <v>1.1595897155302428</v>
      </c>
      <c r="AO129" s="5">
        <f t="shared" si="23"/>
        <v>605.49907452240473</v>
      </c>
      <c r="AP129" s="5">
        <f t="shared" si="19"/>
        <v>607.11672719924252</v>
      </c>
      <c r="AQ129" s="4">
        <f t="shared" si="20"/>
        <v>182.27498875158119</v>
      </c>
      <c r="AR129" s="4">
        <f t="shared" si="21"/>
        <v>141.21217245722255</v>
      </c>
    </row>
    <row r="130" spans="1:44" x14ac:dyDescent="0.4">
      <c r="A130" s="1">
        <v>2010</v>
      </c>
      <c r="B130" s="1" t="s">
        <v>39</v>
      </c>
      <c r="C130" s="1">
        <v>2101</v>
      </c>
      <c r="D130" s="1">
        <v>5386</v>
      </c>
      <c r="E130" s="1">
        <v>5974</v>
      </c>
      <c r="F130" s="1">
        <v>1303</v>
      </c>
      <c r="G130" s="1">
        <v>874</v>
      </c>
      <c r="H130" s="1">
        <v>276</v>
      </c>
      <c r="I130" s="1">
        <v>27</v>
      </c>
      <c r="J130" s="1">
        <v>126</v>
      </c>
      <c r="K130" s="1">
        <v>587</v>
      </c>
      <c r="L130" s="1">
        <v>570</v>
      </c>
      <c r="M130" s="1">
        <v>463</v>
      </c>
      <c r="N130" s="1">
        <v>28</v>
      </c>
      <c r="O130" s="1">
        <v>1207</v>
      </c>
      <c r="P130" s="1">
        <v>33</v>
      </c>
      <c r="Q130" s="1">
        <v>33</v>
      </c>
      <c r="R130" s="1">
        <v>58</v>
      </c>
      <c r="S130" s="1">
        <v>119</v>
      </c>
      <c r="T130" s="1">
        <v>87</v>
      </c>
      <c r="U130" s="1">
        <v>36</v>
      </c>
      <c r="V130" s="1">
        <f t="shared" si="14"/>
        <v>2011</v>
      </c>
      <c r="W130" s="2">
        <f t="shared" si="15"/>
        <v>0.24192350538432975</v>
      </c>
      <c r="X130" s="2">
        <f t="shared" si="16"/>
        <v>0.30414201183431955</v>
      </c>
      <c r="Y130" s="2">
        <f t="shared" si="17"/>
        <v>0.37337541774972149</v>
      </c>
      <c r="Z130" s="2">
        <f t="shared" si="18"/>
        <v>0.67751742958404104</v>
      </c>
      <c r="AA130" s="2">
        <f t="shared" ref="AA130:AA151" si="24">((M130-N130)+P130+G130+H130+I130+J130)/(D130+M130-N130+P130+Q130)</f>
        <v>0.30083234244946494</v>
      </c>
      <c r="AB130" s="2">
        <f>VLOOKUP($A130,Constants!$A$2:$AI$6,23,FALSE)</f>
        <v>0.32098596558422016</v>
      </c>
      <c r="AC130" s="2">
        <f>VLOOKUP($A130,Constants!$A$2:$AI$6,24,FALSE)</f>
        <v>1.2506962281491565</v>
      </c>
      <c r="AD130" s="2">
        <f>VLOOKUP($A130,Constants!$A$2:$AI$6,25,FALSE)</f>
        <v>0.70121471642379218</v>
      </c>
      <c r="AE130" s="2">
        <f>VLOOKUP($A130,Constants!$A$2:$AI$6,26,FALSE)</f>
        <v>0.73248212212752117</v>
      </c>
      <c r="AF130" s="2">
        <f>VLOOKUP($A130,Constants!$A$2:$AI$6,27,FALSE)</f>
        <v>0.89507263178691154</v>
      </c>
      <c r="AG130" s="2">
        <f>VLOOKUP($A130,Constants!$A$2:$AI$6,28,FALSE)</f>
        <v>1.2702815002316585</v>
      </c>
      <c r="AH130" s="2">
        <f>VLOOKUP($A130,Constants!$A$2:$AI$6,29,FALSE)</f>
        <v>1.6079694818319308</v>
      </c>
      <c r="AI130" s="2">
        <f>VLOOKUP($A130,Constants!$A$2:$AI$6,30,FALSE)</f>
        <v>2.071960684993039</v>
      </c>
      <c r="AJ130" s="2">
        <f>VLOOKUP($A130,Constants!$A$2:$AI$6,31,FALSE)</f>
        <v>0.11483511449558886</v>
      </c>
      <c r="AK130" s="2">
        <f>VLOOKUP($A130,Constants!$A$2:$AI$6,32,FALSE)</f>
        <v>1.2060869949739947</v>
      </c>
      <c r="AL130" s="2">
        <f>VLOOKUP($A130,Constants!$A$2:$AI$6,33,FALSE)</f>
        <v>2.1177173430342862</v>
      </c>
      <c r="AM130" s="2">
        <f>VLOOKUP($A130,Constants!$A$2:$AI$6,34,FALSE)</f>
        <v>0.32895683426004935</v>
      </c>
      <c r="AN130" s="2">
        <f>VLOOKUP($A130,Constants!$A$2:$AI$6,35,FALSE)</f>
        <v>1.1713291809097841</v>
      </c>
      <c r="AO130" s="5">
        <f t="shared" ref="AO130:AO151" si="25">IF(OR(AA130="",AB130="",AC130=0,AC130=0,AJ130=""),"",E130*(((AA130-AB130)/AC130+AJ130)))</f>
        <v>589.76039599820103</v>
      </c>
      <c r="AP130" s="5">
        <f t="shared" si="19"/>
        <v>593.77462667349698</v>
      </c>
      <c r="AQ130" s="4">
        <f t="shared" si="20"/>
        <v>7.6197860668842816</v>
      </c>
      <c r="AR130" s="4">
        <f t="shared" si="21"/>
        <v>45.895566565256786</v>
      </c>
    </row>
    <row r="131" spans="1:44" x14ac:dyDescent="0.4">
      <c r="A131" s="1">
        <v>2013</v>
      </c>
      <c r="B131" s="1" t="s">
        <v>28</v>
      </c>
      <c r="C131" s="1">
        <v>1883</v>
      </c>
      <c r="D131" s="1">
        <v>5564</v>
      </c>
      <c r="E131" s="1">
        <v>6212</v>
      </c>
      <c r="F131" s="1">
        <v>1346</v>
      </c>
      <c r="G131" s="1">
        <v>895</v>
      </c>
      <c r="H131" s="1">
        <v>285</v>
      </c>
      <c r="I131" s="1">
        <v>15</v>
      </c>
      <c r="J131" s="1">
        <v>151</v>
      </c>
      <c r="K131" s="1">
        <v>614</v>
      </c>
      <c r="L131" s="1">
        <v>590</v>
      </c>
      <c r="M131" s="1">
        <v>533</v>
      </c>
      <c r="N131" s="1">
        <v>20</v>
      </c>
      <c r="O131" s="1">
        <v>1430</v>
      </c>
      <c r="P131" s="1">
        <v>52</v>
      </c>
      <c r="Q131" s="1">
        <v>32</v>
      </c>
      <c r="R131" s="1">
        <v>29</v>
      </c>
      <c r="S131" s="1">
        <v>104</v>
      </c>
      <c r="T131" s="1">
        <v>52</v>
      </c>
      <c r="U131" s="1">
        <v>33</v>
      </c>
      <c r="V131" s="1">
        <f t="shared" ref="V131:V151" si="26">IF(OR(G131="",H131="",I131="",J131=""),"",(G131+H131*2+I131*3+J131*4))</f>
        <v>2114</v>
      </c>
      <c r="W131" s="2">
        <f t="shared" ref="W131:W151" si="27">IF(OR(D131="",D131=0,F131=""),"",(F131/D131))</f>
        <v>0.24191229331416247</v>
      </c>
      <c r="X131" s="2">
        <f t="shared" ref="X131:X151" si="28">IF(OR(D131="",D131=0,F131="",M131="",P131="",Q131="",(D131+M131+P131+Q131)=0),"",((F131+M131+P131)/(D131+M131+P131+Q131)))</f>
        <v>0.31240899530820254</v>
      </c>
      <c r="Y131" s="2">
        <f t="shared" ref="Y131:Y151" si="29">IF(OR(D131="",D131=0,V131=""),"",(V131/D131))</f>
        <v>0.37994248741912295</v>
      </c>
      <c r="Z131" s="2">
        <f t="shared" ref="Z131:Z151" si="30">IF(OR(X131="",Y131=""),"",(X131+Y131))</f>
        <v>0.6923514827273255</v>
      </c>
      <c r="AA131" s="2">
        <f t="shared" si="24"/>
        <v>0.31017691933127739</v>
      </c>
      <c r="AB131" s="2">
        <f>VLOOKUP($A131,Constants!$A$2:$AI$6,23,FALSE)</f>
        <v>0.31379523916534663</v>
      </c>
      <c r="AC131" s="2">
        <f>VLOOKUP($A131,Constants!$A$2:$AI$6,24,FALSE)</f>
        <v>1.276807374556703</v>
      </c>
      <c r="AD131" s="2">
        <f>VLOOKUP($A131,Constants!$A$2:$AI$6,25,FALSE)</f>
        <v>0.69002638226032553</v>
      </c>
      <c r="AE131" s="2">
        <f>VLOOKUP($A131,Constants!$A$2:$AI$6,26,FALSE)</f>
        <v>0.72194656662424317</v>
      </c>
      <c r="AF131" s="2">
        <f>VLOOKUP($A131,Constants!$A$2:$AI$6,27,FALSE)</f>
        <v>0.88793152531661457</v>
      </c>
      <c r="AG131" s="2">
        <f>VLOOKUP($A131,Constants!$A$2:$AI$6,28,FALSE)</f>
        <v>1.2709737376836254</v>
      </c>
      <c r="AH131" s="2">
        <f>VLOOKUP($A131,Constants!$A$2:$AI$6,29,FALSE)</f>
        <v>1.6157117288139353</v>
      </c>
      <c r="AI131" s="2">
        <f>VLOOKUP($A131,Constants!$A$2:$AI$6,30,FALSE)</f>
        <v>2.1013255635447305</v>
      </c>
      <c r="AJ131" s="2">
        <f>VLOOKUP($A131,Constants!$A$2:$AI$6,31,FALSE)</f>
        <v>0.10956169911236362</v>
      </c>
      <c r="AK131" s="2">
        <f>VLOOKUP($A131,Constants!$A$2:$AI$6,32,FALSE)</f>
        <v>1.2282412528481768</v>
      </c>
      <c r="AL131" s="2">
        <f>VLOOKUP($A131,Constants!$A$2:$AI$6,33,FALSE)</f>
        <v>2.130502526736918</v>
      </c>
      <c r="AM131" s="2">
        <f>VLOOKUP($A131,Constants!$A$2:$AI$6,34,FALSE)</f>
        <v>0.32408126522478498</v>
      </c>
      <c r="AN131" s="2">
        <f>VLOOKUP($A131,Constants!$A$2:$AI$6,35,FALSE)</f>
        <v>1.1629379282817152</v>
      </c>
      <c r="AO131" s="5">
        <f t="shared" si="25"/>
        <v>662.99320769689996</v>
      </c>
      <c r="AP131" s="5">
        <f t="shared" ref="AP131:AP151" si="31">IF(AA131="","",IF(AA131&lt;=AB131,E131*(EXP(AK131*AA131^AL131)-1),E131*(2-EXP(AM131*(AI131-AA131)^AN131))))</f>
        <v>663.13006024633535</v>
      </c>
      <c r="AQ131" s="4">
        <f t="shared" ref="AQ131:AQ151" si="32">(K131-AO131)^2</f>
        <v>2400.3344004315773</v>
      </c>
      <c r="AR131" s="4">
        <f t="shared" ref="AR131:AR151" si="33">(K131-AP131)^2</f>
        <v>2413.7628198085408</v>
      </c>
    </row>
    <row r="132" spans="1:44" x14ac:dyDescent="0.4">
      <c r="A132" s="1">
        <v>2011</v>
      </c>
      <c r="B132" s="1" t="s">
        <v>30</v>
      </c>
      <c r="C132" s="1">
        <v>2243</v>
      </c>
      <c r="D132" s="1">
        <v>5486</v>
      </c>
      <c r="E132" s="1">
        <v>6091</v>
      </c>
      <c r="F132" s="1">
        <v>1327</v>
      </c>
      <c r="G132" s="1">
        <v>900</v>
      </c>
      <c r="H132" s="1">
        <v>282</v>
      </c>
      <c r="I132" s="1">
        <v>24</v>
      </c>
      <c r="J132" s="1">
        <v>121</v>
      </c>
      <c r="K132" s="1">
        <v>570</v>
      </c>
      <c r="L132" s="1">
        <v>534</v>
      </c>
      <c r="M132" s="1">
        <v>448</v>
      </c>
      <c r="N132" s="1">
        <v>47</v>
      </c>
      <c r="O132" s="1">
        <v>1122</v>
      </c>
      <c r="P132" s="1">
        <v>52</v>
      </c>
      <c r="Q132" s="1">
        <v>43</v>
      </c>
      <c r="R132" s="1">
        <v>62</v>
      </c>
      <c r="S132" s="1">
        <v>118</v>
      </c>
      <c r="T132" s="1">
        <v>85</v>
      </c>
      <c r="U132" s="1">
        <v>51</v>
      </c>
      <c r="V132" s="1">
        <f t="shared" si="26"/>
        <v>2020</v>
      </c>
      <c r="W132" s="2">
        <f t="shared" si="27"/>
        <v>0.24188844331024426</v>
      </c>
      <c r="X132" s="2">
        <f t="shared" si="28"/>
        <v>0.303035329241997</v>
      </c>
      <c r="Y132" s="2">
        <f t="shared" si="29"/>
        <v>0.36820998906306962</v>
      </c>
      <c r="Z132" s="2">
        <f t="shared" si="30"/>
        <v>0.67124531830506662</v>
      </c>
      <c r="AA132" s="2">
        <f t="shared" si="24"/>
        <v>0.29755934470076895</v>
      </c>
      <c r="AB132" s="2">
        <f>VLOOKUP($A132,Constants!$A$2:$AI$6,23,FALSE)</f>
        <v>0.31597191750767878</v>
      </c>
      <c r="AC132" s="2">
        <f>VLOOKUP($A132,Constants!$A$2:$AI$6,24,FALSE)</f>
        <v>1.264161343392616</v>
      </c>
      <c r="AD132" s="2">
        <f>VLOOKUP($A132,Constants!$A$2:$AI$6,25,FALSE)</f>
        <v>0.69439627576010876</v>
      </c>
      <c r="AE132" s="2">
        <f>VLOOKUP($A132,Constants!$A$2:$AI$6,26,FALSE)</f>
        <v>0.72600030934492421</v>
      </c>
      <c r="AF132" s="2">
        <f>VLOOKUP($A132,Constants!$A$2:$AI$6,27,FALSE)</f>
        <v>0.89034128398596424</v>
      </c>
      <c r="AG132" s="2">
        <f>VLOOKUP($A132,Constants!$A$2:$AI$6,28,FALSE)</f>
        <v>1.2695896870037491</v>
      </c>
      <c r="AH132" s="2">
        <f>VLOOKUP($A132,Constants!$A$2:$AI$6,29,FALSE)</f>
        <v>1.6109132497197556</v>
      </c>
      <c r="AI132" s="2">
        <f>VLOOKUP($A132,Constants!$A$2:$AI$6,30,FALSE)</f>
        <v>2.0857977982573415</v>
      </c>
      <c r="AJ132" s="2">
        <f>VLOOKUP($A132,Constants!$A$2:$AI$6,31,FALSE)</f>
        <v>0.11232691840535507</v>
      </c>
      <c r="AK132" s="2">
        <f>VLOOKUP($A132,Constants!$A$2:$AI$6,32,FALSE)</f>
        <v>1.2114736472894483</v>
      </c>
      <c r="AL132" s="2">
        <f>VLOOKUP($A132,Constants!$A$2:$AI$6,33,FALSE)</f>
        <v>2.1108188330408901</v>
      </c>
      <c r="AM132" s="2">
        <f>VLOOKUP($A132,Constants!$A$2:$AI$6,34,FALSE)</f>
        <v>0.32628272411395753</v>
      </c>
      <c r="AN132" s="2">
        <f>VLOOKUP($A132,Constants!$A$2:$AI$6,35,FALSE)</f>
        <v>1.1673247856953355</v>
      </c>
      <c r="AO132" s="5">
        <f t="shared" si="25"/>
        <v>595.46754222853428</v>
      </c>
      <c r="AP132" s="5">
        <f t="shared" si="31"/>
        <v>598.87421929361119</v>
      </c>
      <c r="AQ132" s="4">
        <f t="shared" si="32"/>
        <v>648.59570716217706</v>
      </c>
      <c r="AR132" s="4">
        <f t="shared" si="33"/>
        <v>833.7205398155487</v>
      </c>
    </row>
    <row r="133" spans="1:44" x14ac:dyDescent="0.4">
      <c r="A133" s="1">
        <v>2014</v>
      </c>
      <c r="B133" s="1" t="s">
        <v>43</v>
      </c>
      <c r="C133" s="1">
        <v>1865</v>
      </c>
      <c r="D133" s="1">
        <v>5447</v>
      </c>
      <c r="E133" s="1">
        <v>6055</v>
      </c>
      <c r="F133" s="1">
        <v>1317</v>
      </c>
      <c r="G133" s="1">
        <v>895</v>
      </c>
      <c r="H133" s="1">
        <v>240</v>
      </c>
      <c r="I133" s="1">
        <v>19</v>
      </c>
      <c r="J133" s="1">
        <v>163</v>
      </c>
      <c r="K133" s="1">
        <v>629</v>
      </c>
      <c r="L133" s="1">
        <v>596</v>
      </c>
      <c r="M133" s="1">
        <v>495</v>
      </c>
      <c r="N133" s="1">
        <v>27</v>
      </c>
      <c r="O133" s="1">
        <v>1442</v>
      </c>
      <c r="P133" s="1">
        <v>55</v>
      </c>
      <c r="Q133" s="1">
        <v>36</v>
      </c>
      <c r="R133" s="1">
        <v>22</v>
      </c>
      <c r="S133" s="1">
        <v>122</v>
      </c>
      <c r="T133" s="1">
        <v>122</v>
      </c>
      <c r="U133" s="1">
        <v>37</v>
      </c>
      <c r="V133" s="1">
        <f t="shared" si="26"/>
        <v>2084</v>
      </c>
      <c r="W133" s="2">
        <f t="shared" si="27"/>
        <v>0.24178446851477878</v>
      </c>
      <c r="X133" s="2">
        <f t="shared" si="28"/>
        <v>0.30946461130449199</v>
      </c>
      <c r="Y133" s="2">
        <f t="shared" si="29"/>
        <v>0.38259592436203416</v>
      </c>
      <c r="Z133" s="2">
        <f t="shared" si="30"/>
        <v>0.69206053566652614</v>
      </c>
      <c r="AA133" s="2">
        <f t="shared" si="24"/>
        <v>0.30636030636030637</v>
      </c>
      <c r="AB133" s="2">
        <f>VLOOKUP($A133,Constants!$A$2:$AI$6,23,FALSE)</f>
        <v>0.3099515365128318</v>
      </c>
      <c r="AC133" s="2">
        <f>VLOOKUP($A133,Constants!$A$2:$AI$6,24,FALSE)</f>
        <v>1.3038455044940069</v>
      </c>
      <c r="AD133" s="2">
        <f>VLOOKUP($A133,Constants!$A$2:$AI$6,25,FALSE)</f>
        <v>0.68941052846333761</v>
      </c>
      <c r="AE133" s="2">
        <f>VLOOKUP($A133,Constants!$A$2:$AI$6,26,FALSE)</f>
        <v>0.72200666607568775</v>
      </c>
      <c r="AF133" s="2">
        <f>VLOOKUP($A133,Constants!$A$2:$AI$6,27,FALSE)</f>
        <v>0.8915065816599087</v>
      </c>
      <c r="AG133" s="2">
        <f>VLOOKUP($A133,Constants!$A$2:$AI$6,28,FALSE)</f>
        <v>1.2826602330081107</v>
      </c>
      <c r="AH133" s="2">
        <f>VLOOKUP($A133,Constants!$A$2:$AI$6,29,FALSE)</f>
        <v>1.6346985192214927</v>
      </c>
      <c r="AI133" s="2">
        <f>VLOOKUP($A133,Constants!$A$2:$AI$6,30,FALSE)</f>
        <v>2.1353352428044414</v>
      </c>
      <c r="AJ133" s="2">
        <f>VLOOKUP($A133,Constants!$A$2:$AI$6,31,FALSE)</f>
        <v>0.10743878039232743</v>
      </c>
      <c r="AK133" s="2">
        <f>VLOOKUP($A133,Constants!$A$2:$AI$6,32,FALSE)</f>
        <v>1.1991075934703359</v>
      </c>
      <c r="AL133" s="2">
        <f>VLOOKUP($A133,Constants!$A$2:$AI$6,33,FALSE)</f>
        <v>2.1034643740319066</v>
      </c>
      <c r="AM133" s="2">
        <f>VLOOKUP($A133,Constants!$A$2:$AI$6,34,FALSE)</f>
        <v>0.31747544223246543</v>
      </c>
      <c r="AN133" s="2">
        <f>VLOOKUP($A133,Constants!$A$2:$AI$6,35,FALSE)</f>
        <v>1.1595897155302428</v>
      </c>
      <c r="AO133" s="5">
        <f t="shared" si="25"/>
        <v>633.8643036389318</v>
      </c>
      <c r="AP133" s="5">
        <f t="shared" si="31"/>
        <v>633.99133209955312</v>
      </c>
      <c r="AQ133" s="4">
        <f t="shared" si="32"/>
        <v>23.661449891725162</v>
      </c>
      <c r="AR133" s="4">
        <f t="shared" si="33"/>
        <v>24.913396128029351</v>
      </c>
    </row>
    <row r="134" spans="1:44" x14ac:dyDescent="0.4">
      <c r="A134" s="1">
        <v>2014</v>
      </c>
      <c r="B134" s="1" t="s">
        <v>42</v>
      </c>
      <c r="C134" s="1">
        <v>1928</v>
      </c>
      <c r="D134" s="1">
        <v>5468</v>
      </c>
      <c r="E134" s="1">
        <v>6064</v>
      </c>
      <c r="F134" s="1">
        <v>1316</v>
      </c>
      <c r="G134" s="1">
        <v>931</v>
      </c>
      <c r="H134" s="1">
        <v>240</v>
      </c>
      <c r="I134" s="1">
        <v>22</v>
      </c>
      <c r="J134" s="1">
        <v>123</v>
      </c>
      <c r="K134" s="1">
        <v>573</v>
      </c>
      <c r="L134" s="1">
        <v>545</v>
      </c>
      <c r="M134" s="1">
        <v>472</v>
      </c>
      <c r="N134" s="1">
        <v>31</v>
      </c>
      <c r="O134" s="1">
        <v>1369</v>
      </c>
      <c r="P134" s="1">
        <v>43</v>
      </c>
      <c r="Q134" s="1">
        <v>27</v>
      </c>
      <c r="R134" s="1">
        <v>53</v>
      </c>
      <c r="S134" s="1">
        <v>121</v>
      </c>
      <c r="T134" s="1">
        <v>95</v>
      </c>
      <c r="U134" s="1">
        <v>33</v>
      </c>
      <c r="V134" s="1">
        <f t="shared" si="26"/>
        <v>1969</v>
      </c>
      <c r="W134" s="2">
        <f t="shared" si="27"/>
        <v>0.24067300658376006</v>
      </c>
      <c r="X134" s="2">
        <f t="shared" si="28"/>
        <v>0.30465890183028288</v>
      </c>
      <c r="Y134" s="2">
        <f t="shared" si="29"/>
        <v>0.36009509875640089</v>
      </c>
      <c r="Z134" s="2">
        <f t="shared" si="30"/>
        <v>0.66475400058668377</v>
      </c>
      <c r="AA134" s="2">
        <f t="shared" si="24"/>
        <v>0.30105368790767689</v>
      </c>
      <c r="AB134" s="2">
        <f>VLOOKUP($A134,Constants!$A$2:$AI$6,23,FALSE)</f>
        <v>0.3099515365128318</v>
      </c>
      <c r="AC134" s="2">
        <f>VLOOKUP($A134,Constants!$A$2:$AI$6,24,FALSE)</f>
        <v>1.3038455044940069</v>
      </c>
      <c r="AD134" s="2">
        <f>VLOOKUP($A134,Constants!$A$2:$AI$6,25,FALSE)</f>
        <v>0.68941052846333761</v>
      </c>
      <c r="AE134" s="2">
        <f>VLOOKUP($A134,Constants!$A$2:$AI$6,26,FALSE)</f>
        <v>0.72200666607568775</v>
      </c>
      <c r="AF134" s="2">
        <f>VLOOKUP($A134,Constants!$A$2:$AI$6,27,FALSE)</f>
        <v>0.8915065816599087</v>
      </c>
      <c r="AG134" s="2">
        <f>VLOOKUP($A134,Constants!$A$2:$AI$6,28,FALSE)</f>
        <v>1.2826602330081107</v>
      </c>
      <c r="AH134" s="2">
        <f>VLOOKUP($A134,Constants!$A$2:$AI$6,29,FALSE)</f>
        <v>1.6346985192214927</v>
      </c>
      <c r="AI134" s="2">
        <f>VLOOKUP($A134,Constants!$A$2:$AI$6,30,FALSE)</f>
        <v>2.1353352428044414</v>
      </c>
      <c r="AJ134" s="2">
        <f>VLOOKUP($A134,Constants!$A$2:$AI$6,31,FALSE)</f>
        <v>0.10743878039232743</v>
      </c>
      <c r="AK134" s="2">
        <f>VLOOKUP($A134,Constants!$A$2:$AI$6,32,FALSE)</f>
        <v>1.1991075934703359</v>
      </c>
      <c r="AL134" s="2">
        <f>VLOOKUP($A134,Constants!$A$2:$AI$6,33,FALSE)</f>
        <v>2.1034643740319066</v>
      </c>
      <c r="AM134" s="2">
        <f>VLOOKUP($A134,Constants!$A$2:$AI$6,34,FALSE)</f>
        <v>0.31747544223246543</v>
      </c>
      <c r="AN134" s="2">
        <f>VLOOKUP($A134,Constants!$A$2:$AI$6,35,FALSE)</f>
        <v>1.1595897155302428</v>
      </c>
      <c r="AO134" s="5">
        <f t="shared" si="25"/>
        <v>610.12613594649224</v>
      </c>
      <c r="AP134" s="5">
        <f t="shared" si="31"/>
        <v>610.904182471583</v>
      </c>
      <c r="AQ134" s="4">
        <f t="shared" si="32"/>
        <v>1378.3499703174234</v>
      </c>
      <c r="AR134" s="4">
        <f t="shared" si="33"/>
        <v>1436.7270488390598</v>
      </c>
    </row>
    <row r="135" spans="1:44" x14ac:dyDescent="0.4">
      <c r="A135" s="1">
        <v>2012</v>
      </c>
      <c r="B135" s="1" t="s">
        <v>45</v>
      </c>
      <c r="C135" s="1">
        <v>2061</v>
      </c>
      <c r="D135" s="1">
        <v>5411</v>
      </c>
      <c r="E135" s="1">
        <v>5967</v>
      </c>
      <c r="F135" s="1">
        <v>1297</v>
      </c>
      <c r="G135" s="1">
        <v>859</v>
      </c>
      <c r="H135" s="1">
        <v>265</v>
      </c>
      <c r="I135" s="1">
        <v>36</v>
      </c>
      <c r="J135" s="1">
        <v>137</v>
      </c>
      <c r="K135" s="1">
        <v>613</v>
      </c>
      <c r="L135" s="1">
        <v>570</v>
      </c>
      <c r="M135" s="1">
        <v>447</v>
      </c>
      <c r="N135" s="1">
        <v>29</v>
      </c>
      <c r="O135" s="1">
        <v>1235</v>
      </c>
      <c r="P135" s="1">
        <v>43</v>
      </c>
      <c r="Q135" s="1">
        <v>24</v>
      </c>
      <c r="R135" s="1">
        <v>42</v>
      </c>
      <c r="S135" s="1">
        <v>125</v>
      </c>
      <c r="T135" s="1">
        <v>94</v>
      </c>
      <c r="U135" s="1">
        <v>45</v>
      </c>
      <c r="V135" s="1">
        <f t="shared" si="26"/>
        <v>2045</v>
      </c>
      <c r="W135" s="2">
        <f t="shared" si="27"/>
        <v>0.23969691369432639</v>
      </c>
      <c r="X135" s="2">
        <f t="shared" si="28"/>
        <v>0.30160337552742617</v>
      </c>
      <c r="Y135" s="2">
        <f t="shared" si="29"/>
        <v>0.3779338384771761</v>
      </c>
      <c r="Z135" s="2">
        <f t="shared" si="30"/>
        <v>0.67953721400460232</v>
      </c>
      <c r="AA135" s="2">
        <f t="shared" si="24"/>
        <v>0.29816824966078698</v>
      </c>
      <c r="AB135" s="2">
        <f>VLOOKUP($A135,Constants!$A$2:$AI$6,23,FALSE)</f>
        <v>0.31500038541586373</v>
      </c>
      <c r="AC135" s="2">
        <f>VLOOKUP($A135,Constants!$A$2:$AI$6,24,FALSE)</f>
        <v>1.2451903412633971</v>
      </c>
      <c r="AD135" s="2">
        <f>VLOOKUP($A135,Constants!$A$2:$AI$6,25,FALSE)</f>
        <v>0.69053384667460882</v>
      </c>
      <c r="AE135" s="2">
        <f>VLOOKUP($A135,Constants!$A$2:$AI$6,26,FALSE)</f>
        <v>0.72166360520619355</v>
      </c>
      <c r="AF135" s="2">
        <f>VLOOKUP($A135,Constants!$A$2:$AI$6,27,FALSE)</f>
        <v>0.88353834957043531</v>
      </c>
      <c r="AG135" s="2">
        <f>VLOOKUP($A135,Constants!$A$2:$AI$6,28,FALSE)</f>
        <v>1.2570954519494544</v>
      </c>
      <c r="AH135" s="2">
        <f>VLOOKUP($A135,Constants!$A$2:$AI$6,29,FALSE)</f>
        <v>1.5932968440905715</v>
      </c>
      <c r="AI135" s="2">
        <f>VLOOKUP($A135,Constants!$A$2:$AI$6,30,FALSE)</f>
        <v>2.0582668631846195</v>
      </c>
      <c r="AJ135" s="2">
        <f>VLOOKUP($A135,Constants!$A$2:$AI$6,31,FALSE)</f>
        <v>0.11411181513636191</v>
      </c>
      <c r="AK135" s="2">
        <f>VLOOKUP($A135,Constants!$A$2:$AI$6,32,FALSE)</f>
        <v>1.2242284962251651</v>
      </c>
      <c r="AL135" s="2">
        <f>VLOOKUP($A135,Constants!$A$2:$AI$6,33,FALSE)</f>
        <v>2.1013171726872297</v>
      </c>
      <c r="AM135" s="2">
        <f>VLOOKUP($A135,Constants!$A$2:$AI$6,34,FALSE)</f>
        <v>0.33107416930744227</v>
      </c>
      <c r="AN135" s="2">
        <f>VLOOKUP($A135,Constants!$A$2:$AI$6,35,FALSE)</f>
        <v>1.1701719346665544</v>
      </c>
      <c r="AO135" s="5">
        <f t="shared" si="25"/>
        <v>600.24495908878635</v>
      </c>
      <c r="AP135" s="5">
        <f t="shared" si="31"/>
        <v>603.07322490941715</v>
      </c>
      <c r="AQ135" s="4">
        <f t="shared" si="32"/>
        <v>162.69106864673407</v>
      </c>
      <c r="AR135" s="4">
        <f t="shared" si="33"/>
        <v>98.540863699016157</v>
      </c>
    </row>
    <row r="136" spans="1:44" x14ac:dyDescent="0.4">
      <c r="A136" s="1">
        <v>2012</v>
      </c>
      <c r="B136" s="1" t="s">
        <v>44</v>
      </c>
      <c r="C136" s="1">
        <v>2056</v>
      </c>
      <c r="D136" s="1">
        <v>5398</v>
      </c>
      <c r="E136" s="1">
        <v>6105</v>
      </c>
      <c r="F136" s="1">
        <v>1293</v>
      </c>
      <c r="G136" s="1">
        <v>838</v>
      </c>
      <c r="H136" s="1">
        <v>250</v>
      </c>
      <c r="I136" s="1">
        <v>30</v>
      </c>
      <c r="J136" s="1">
        <v>175</v>
      </c>
      <c r="K136" s="1">
        <v>697</v>
      </c>
      <c r="L136" s="1">
        <v>665</v>
      </c>
      <c r="M136" s="1">
        <v>571</v>
      </c>
      <c r="N136" s="1">
        <v>26</v>
      </c>
      <c r="O136" s="1">
        <v>1323</v>
      </c>
      <c r="P136" s="1">
        <v>58</v>
      </c>
      <c r="Q136" s="1">
        <v>42</v>
      </c>
      <c r="R136" s="1">
        <v>34</v>
      </c>
      <c r="S136" s="1">
        <v>133</v>
      </c>
      <c r="T136" s="1">
        <v>134</v>
      </c>
      <c r="U136" s="1">
        <v>44</v>
      </c>
      <c r="V136" s="1">
        <f t="shared" si="26"/>
        <v>2128</v>
      </c>
      <c r="W136" s="2">
        <f t="shared" si="27"/>
        <v>0.23953316042978881</v>
      </c>
      <c r="X136" s="2">
        <f t="shared" si="28"/>
        <v>0.31669138243532707</v>
      </c>
      <c r="Y136" s="2">
        <f t="shared" si="29"/>
        <v>0.39422008151167098</v>
      </c>
      <c r="Z136" s="2">
        <f t="shared" si="30"/>
        <v>0.710911463946998</v>
      </c>
      <c r="AA136" s="2">
        <f t="shared" si="24"/>
        <v>0.3137514479563131</v>
      </c>
      <c r="AB136" s="2">
        <f>VLOOKUP($A136,Constants!$A$2:$AI$6,23,FALSE)</f>
        <v>0.31500038541586373</v>
      </c>
      <c r="AC136" s="2">
        <f>VLOOKUP($A136,Constants!$A$2:$AI$6,24,FALSE)</f>
        <v>1.2451903412633971</v>
      </c>
      <c r="AD136" s="2">
        <f>VLOOKUP($A136,Constants!$A$2:$AI$6,25,FALSE)</f>
        <v>0.69053384667460882</v>
      </c>
      <c r="AE136" s="2">
        <f>VLOOKUP($A136,Constants!$A$2:$AI$6,26,FALSE)</f>
        <v>0.72166360520619355</v>
      </c>
      <c r="AF136" s="2">
        <f>VLOOKUP($A136,Constants!$A$2:$AI$6,27,FALSE)</f>
        <v>0.88353834957043531</v>
      </c>
      <c r="AG136" s="2">
        <f>VLOOKUP($A136,Constants!$A$2:$AI$6,28,FALSE)</f>
        <v>1.2570954519494544</v>
      </c>
      <c r="AH136" s="2">
        <f>VLOOKUP($A136,Constants!$A$2:$AI$6,29,FALSE)</f>
        <v>1.5932968440905715</v>
      </c>
      <c r="AI136" s="2">
        <f>VLOOKUP($A136,Constants!$A$2:$AI$6,30,FALSE)</f>
        <v>2.0582668631846195</v>
      </c>
      <c r="AJ136" s="2">
        <f>VLOOKUP($A136,Constants!$A$2:$AI$6,31,FALSE)</f>
        <v>0.11411181513636191</v>
      </c>
      <c r="AK136" s="2">
        <f>VLOOKUP($A136,Constants!$A$2:$AI$6,32,FALSE)</f>
        <v>1.2242284962251651</v>
      </c>
      <c r="AL136" s="2">
        <f>VLOOKUP($A136,Constants!$A$2:$AI$6,33,FALSE)</f>
        <v>2.1013171726872297</v>
      </c>
      <c r="AM136" s="2">
        <f>VLOOKUP($A136,Constants!$A$2:$AI$6,34,FALSE)</f>
        <v>0.33107416930744227</v>
      </c>
      <c r="AN136" s="2">
        <f>VLOOKUP($A136,Constants!$A$2:$AI$6,35,FALSE)</f>
        <v>1.1701719346665544</v>
      </c>
      <c r="AO136" s="5">
        <f t="shared" si="25"/>
        <v>690.52925979281702</v>
      </c>
      <c r="AP136" s="5">
        <f t="shared" si="31"/>
        <v>690.54537063808823</v>
      </c>
      <c r="AQ136" s="4">
        <f t="shared" si="32"/>
        <v>41.870478828854495</v>
      </c>
      <c r="AR136" s="4">
        <f t="shared" si="33"/>
        <v>41.662240199653553</v>
      </c>
    </row>
    <row r="137" spans="1:44" x14ac:dyDescent="0.4">
      <c r="A137" s="1">
        <v>2013</v>
      </c>
      <c r="B137" s="1" t="s">
        <v>43</v>
      </c>
      <c r="C137" s="1">
        <v>1946</v>
      </c>
      <c r="D137" s="1">
        <v>5457</v>
      </c>
      <c r="E137" s="1">
        <v>6020</v>
      </c>
      <c r="F137" s="1">
        <v>1307</v>
      </c>
      <c r="G137" s="1">
        <v>877</v>
      </c>
      <c r="H137" s="1">
        <v>266</v>
      </c>
      <c r="I137" s="1">
        <v>16</v>
      </c>
      <c r="J137" s="1">
        <v>148</v>
      </c>
      <c r="K137" s="1">
        <v>610</v>
      </c>
      <c r="L137" s="1">
        <v>566</v>
      </c>
      <c r="M137" s="1">
        <v>426</v>
      </c>
      <c r="N137" s="1">
        <v>17</v>
      </c>
      <c r="O137" s="1">
        <v>1535</v>
      </c>
      <c r="P137" s="1">
        <v>52</v>
      </c>
      <c r="Q137" s="1">
        <v>38</v>
      </c>
      <c r="R137" s="1">
        <v>46</v>
      </c>
      <c r="S137" s="1">
        <v>110</v>
      </c>
      <c r="T137" s="1">
        <v>110</v>
      </c>
      <c r="U137" s="1">
        <v>61</v>
      </c>
      <c r="V137" s="1">
        <f t="shared" si="26"/>
        <v>2049</v>
      </c>
      <c r="W137" s="2">
        <f t="shared" si="27"/>
        <v>0.23950888766721642</v>
      </c>
      <c r="X137" s="2">
        <f t="shared" si="28"/>
        <v>0.29884480160723254</v>
      </c>
      <c r="Y137" s="2">
        <f t="shared" si="29"/>
        <v>0.3754810335349093</v>
      </c>
      <c r="Z137" s="2">
        <f t="shared" si="30"/>
        <v>0.67432583514214184</v>
      </c>
      <c r="AA137" s="2">
        <f t="shared" si="24"/>
        <v>0.29684351914036267</v>
      </c>
      <c r="AB137" s="2">
        <f>VLOOKUP($A137,Constants!$A$2:$AI$6,23,FALSE)</f>
        <v>0.31379523916534663</v>
      </c>
      <c r="AC137" s="2">
        <f>VLOOKUP($A137,Constants!$A$2:$AI$6,24,FALSE)</f>
        <v>1.276807374556703</v>
      </c>
      <c r="AD137" s="2">
        <f>VLOOKUP($A137,Constants!$A$2:$AI$6,25,FALSE)</f>
        <v>0.69002638226032553</v>
      </c>
      <c r="AE137" s="2">
        <f>VLOOKUP($A137,Constants!$A$2:$AI$6,26,FALSE)</f>
        <v>0.72194656662424317</v>
      </c>
      <c r="AF137" s="2">
        <f>VLOOKUP($A137,Constants!$A$2:$AI$6,27,FALSE)</f>
        <v>0.88793152531661457</v>
      </c>
      <c r="AG137" s="2">
        <f>VLOOKUP($A137,Constants!$A$2:$AI$6,28,FALSE)</f>
        <v>1.2709737376836254</v>
      </c>
      <c r="AH137" s="2">
        <f>VLOOKUP($A137,Constants!$A$2:$AI$6,29,FALSE)</f>
        <v>1.6157117288139353</v>
      </c>
      <c r="AI137" s="2">
        <f>VLOOKUP($A137,Constants!$A$2:$AI$6,30,FALSE)</f>
        <v>2.1013255635447305</v>
      </c>
      <c r="AJ137" s="2">
        <f>VLOOKUP($A137,Constants!$A$2:$AI$6,31,FALSE)</f>
        <v>0.10956169911236362</v>
      </c>
      <c r="AK137" s="2">
        <f>VLOOKUP($A137,Constants!$A$2:$AI$6,32,FALSE)</f>
        <v>1.2282412528481768</v>
      </c>
      <c r="AL137" s="2">
        <f>VLOOKUP($A137,Constants!$A$2:$AI$6,33,FALSE)</f>
        <v>2.130502526736918</v>
      </c>
      <c r="AM137" s="2">
        <f>VLOOKUP($A137,Constants!$A$2:$AI$6,34,FALSE)</f>
        <v>0.32408126522478498</v>
      </c>
      <c r="AN137" s="2">
        <f>VLOOKUP($A137,Constants!$A$2:$AI$6,35,FALSE)</f>
        <v>1.1629379282817152</v>
      </c>
      <c r="AO137" s="5">
        <f t="shared" si="25"/>
        <v>579.63601736576015</v>
      </c>
      <c r="AP137" s="5">
        <f t="shared" si="31"/>
        <v>582.5185550025609</v>
      </c>
      <c r="AQ137" s="4">
        <f t="shared" si="32"/>
        <v>921.97144141241893</v>
      </c>
      <c r="AR137" s="4">
        <f t="shared" si="33"/>
        <v>755.2298191472704</v>
      </c>
    </row>
    <row r="138" spans="1:44" x14ac:dyDescent="0.4">
      <c r="A138" s="1">
        <v>2014</v>
      </c>
      <c r="B138" s="1" t="s">
        <v>45</v>
      </c>
      <c r="C138" s="1">
        <v>2009</v>
      </c>
      <c r="D138" s="1">
        <v>5508</v>
      </c>
      <c r="E138" s="1">
        <v>6102</v>
      </c>
      <c r="F138" s="1">
        <v>1315</v>
      </c>
      <c r="G138" s="1">
        <v>857</v>
      </c>
      <c r="H138" s="1">
        <v>270</v>
      </c>
      <c r="I138" s="1">
        <v>31</v>
      </c>
      <c r="J138" s="1">
        <v>157</v>
      </c>
      <c r="K138" s="1">
        <v>614</v>
      </c>
      <c r="L138" s="1">
        <v>590</v>
      </c>
      <c r="M138" s="1">
        <v>442</v>
      </c>
      <c r="N138" s="1">
        <v>29</v>
      </c>
      <c r="O138" s="1">
        <v>1477</v>
      </c>
      <c r="P138" s="1">
        <v>54</v>
      </c>
      <c r="Q138" s="1">
        <v>41</v>
      </c>
      <c r="R138" s="1">
        <v>57</v>
      </c>
      <c r="S138" s="1">
        <v>94</v>
      </c>
      <c r="T138" s="1">
        <v>65</v>
      </c>
      <c r="U138" s="1">
        <v>40</v>
      </c>
      <c r="V138" s="1">
        <f t="shared" si="26"/>
        <v>2118</v>
      </c>
      <c r="W138" s="2">
        <f t="shared" si="27"/>
        <v>0.23874364560639069</v>
      </c>
      <c r="X138" s="2">
        <f t="shared" si="28"/>
        <v>0.29958643507030602</v>
      </c>
      <c r="Y138" s="2">
        <f t="shared" si="29"/>
        <v>0.38453159041394336</v>
      </c>
      <c r="Z138" s="2">
        <f t="shared" si="30"/>
        <v>0.68411802548424938</v>
      </c>
      <c r="AA138" s="2">
        <f t="shared" si="24"/>
        <v>0.29621010638297873</v>
      </c>
      <c r="AB138" s="2">
        <f>VLOOKUP($A138,Constants!$A$2:$AI$6,23,FALSE)</f>
        <v>0.3099515365128318</v>
      </c>
      <c r="AC138" s="2">
        <f>VLOOKUP($A138,Constants!$A$2:$AI$6,24,FALSE)</f>
        <v>1.3038455044940069</v>
      </c>
      <c r="AD138" s="2">
        <f>VLOOKUP($A138,Constants!$A$2:$AI$6,25,FALSE)</f>
        <v>0.68941052846333761</v>
      </c>
      <c r="AE138" s="2">
        <f>VLOOKUP($A138,Constants!$A$2:$AI$6,26,FALSE)</f>
        <v>0.72200666607568775</v>
      </c>
      <c r="AF138" s="2">
        <f>VLOOKUP($A138,Constants!$A$2:$AI$6,27,FALSE)</f>
        <v>0.8915065816599087</v>
      </c>
      <c r="AG138" s="2">
        <f>VLOOKUP($A138,Constants!$A$2:$AI$6,28,FALSE)</f>
        <v>1.2826602330081107</v>
      </c>
      <c r="AH138" s="2">
        <f>VLOOKUP($A138,Constants!$A$2:$AI$6,29,FALSE)</f>
        <v>1.6346985192214927</v>
      </c>
      <c r="AI138" s="2">
        <f>VLOOKUP($A138,Constants!$A$2:$AI$6,30,FALSE)</f>
        <v>2.1353352428044414</v>
      </c>
      <c r="AJ138" s="2">
        <f>VLOOKUP($A138,Constants!$A$2:$AI$6,31,FALSE)</f>
        <v>0.10743878039232743</v>
      </c>
      <c r="AK138" s="2">
        <f>VLOOKUP($A138,Constants!$A$2:$AI$6,32,FALSE)</f>
        <v>1.1991075934703359</v>
      </c>
      <c r="AL138" s="2">
        <f>VLOOKUP($A138,Constants!$A$2:$AI$6,33,FALSE)</f>
        <v>2.1034643740319066</v>
      </c>
      <c r="AM138" s="2">
        <f>VLOOKUP($A138,Constants!$A$2:$AI$6,34,FALSE)</f>
        <v>0.31747544223246543</v>
      </c>
      <c r="AN138" s="2">
        <f>VLOOKUP($A138,Constants!$A$2:$AI$6,35,FALSE)</f>
        <v>1.1595897155302428</v>
      </c>
      <c r="AO138" s="5">
        <f t="shared" si="25"/>
        <v>591.28151291811378</v>
      </c>
      <c r="AP138" s="5">
        <f t="shared" si="31"/>
        <v>593.14248543844667</v>
      </c>
      <c r="AQ138" s="4">
        <f t="shared" si="32"/>
        <v>516.12965528983125</v>
      </c>
      <c r="AR138" s="4">
        <f t="shared" si="33"/>
        <v>435.03591368540918</v>
      </c>
    </row>
    <row r="139" spans="1:44" x14ac:dyDescent="0.4">
      <c r="A139" s="1">
        <v>2014</v>
      </c>
      <c r="B139" s="1" t="s">
        <v>34</v>
      </c>
      <c r="C139" s="1">
        <v>2135</v>
      </c>
      <c r="D139" s="1">
        <v>5472</v>
      </c>
      <c r="E139" s="1">
        <v>6145</v>
      </c>
      <c r="F139" s="1">
        <v>1306</v>
      </c>
      <c r="G139" s="1">
        <v>887</v>
      </c>
      <c r="H139" s="1">
        <v>275</v>
      </c>
      <c r="I139" s="1">
        <v>19</v>
      </c>
      <c r="J139" s="1">
        <v>125</v>
      </c>
      <c r="K139" s="1">
        <v>629</v>
      </c>
      <c r="L139" s="1">
        <v>602</v>
      </c>
      <c r="M139" s="1">
        <v>516</v>
      </c>
      <c r="N139" s="1">
        <v>42</v>
      </c>
      <c r="O139" s="1">
        <v>1264</v>
      </c>
      <c r="P139" s="1">
        <v>54</v>
      </c>
      <c r="Q139" s="1">
        <v>44</v>
      </c>
      <c r="R139" s="1">
        <v>59</v>
      </c>
      <c r="S139" s="1">
        <v>112</v>
      </c>
      <c r="T139" s="1">
        <v>101</v>
      </c>
      <c r="U139" s="1">
        <v>34</v>
      </c>
      <c r="V139" s="1">
        <f t="shared" si="26"/>
        <v>1994</v>
      </c>
      <c r="W139" s="2">
        <f t="shared" si="27"/>
        <v>0.23866959064327486</v>
      </c>
      <c r="X139" s="2">
        <f t="shared" si="28"/>
        <v>0.30824843904042065</v>
      </c>
      <c r="Y139" s="2">
        <f t="shared" si="29"/>
        <v>0.36440058479532161</v>
      </c>
      <c r="Z139" s="2">
        <f t="shared" si="30"/>
        <v>0.67264902383574232</v>
      </c>
      <c r="AA139" s="2">
        <f t="shared" si="24"/>
        <v>0.30344142951687625</v>
      </c>
      <c r="AB139" s="2">
        <f>VLOOKUP($A139,Constants!$A$2:$AI$6,23,FALSE)</f>
        <v>0.3099515365128318</v>
      </c>
      <c r="AC139" s="2">
        <f>VLOOKUP($A139,Constants!$A$2:$AI$6,24,FALSE)</f>
        <v>1.3038455044940069</v>
      </c>
      <c r="AD139" s="2">
        <f>VLOOKUP($A139,Constants!$A$2:$AI$6,25,FALSE)</f>
        <v>0.68941052846333761</v>
      </c>
      <c r="AE139" s="2">
        <f>VLOOKUP($A139,Constants!$A$2:$AI$6,26,FALSE)</f>
        <v>0.72200666607568775</v>
      </c>
      <c r="AF139" s="2">
        <f>VLOOKUP($A139,Constants!$A$2:$AI$6,27,FALSE)</f>
        <v>0.8915065816599087</v>
      </c>
      <c r="AG139" s="2">
        <f>VLOOKUP($A139,Constants!$A$2:$AI$6,28,FALSE)</f>
        <v>1.2826602330081107</v>
      </c>
      <c r="AH139" s="2">
        <f>VLOOKUP($A139,Constants!$A$2:$AI$6,29,FALSE)</f>
        <v>1.6346985192214927</v>
      </c>
      <c r="AI139" s="2">
        <f>VLOOKUP($A139,Constants!$A$2:$AI$6,30,FALSE)</f>
        <v>2.1353352428044414</v>
      </c>
      <c r="AJ139" s="2">
        <f>VLOOKUP($A139,Constants!$A$2:$AI$6,31,FALSE)</f>
        <v>0.10743878039232743</v>
      </c>
      <c r="AK139" s="2">
        <f>VLOOKUP($A139,Constants!$A$2:$AI$6,32,FALSE)</f>
        <v>1.1991075934703359</v>
      </c>
      <c r="AL139" s="2">
        <f>VLOOKUP($A139,Constants!$A$2:$AI$6,33,FALSE)</f>
        <v>2.1034643740319066</v>
      </c>
      <c r="AM139" s="2">
        <f>VLOOKUP($A139,Constants!$A$2:$AI$6,34,FALSE)</f>
        <v>0.31747544223246543</v>
      </c>
      <c r="AN139" s="2">
        <f>VLOOKUP($A139,Constants!$A$2:$AI$6,35,FALSE)</f>
        <v>1.1595897155302428</v>
      </c>
      <c r="AO139" s="5">
        <f t="shared" si="25"/>
        <v>629.52929038539298</v>
      </c>
      <c r="AP139" s="5">
        <f t="shared" si="31"/>
        <v>629.95206007114564</v>
      </c>
      <c r="AQ139" s="4">
        <f t="shared" si="32"/>
        <v>0.28014831206945234</v>
      </c>
      <c r="AR139" s="4">
        <f t="shared" si="33"/>
        <v>0.90641837906983758</v>
      </c>
    </row>
    <row r="140" spans="1:44" x14ac:dyDescent="0.4">
      <c r="A140" s="1">
        <v>2012</v>
      </c>
      <c r="B140" s="1" t="s">
        <v>46</v>
      </c>
      <c r="C140" s="1">
        <v>1824</v>
      </c>
      <c r="D140" s="1">
        <v>5527</v>
      </c>
      <c r="E140" s="1">
        <v>6183</v>
      </c>
      <c r="F140" s="1">
        <v>1315</v>
      </c>
      <c r="G140" s="1">
        <v>821</v>
      </c>
      <c r="H140" s="1">
        <v>267</v>
      </c>
      <c r="I140" s="1">
        <v>32</v>
      </c>
      <c r="J140" s="1">
        <v>195</v>
      </c>
      <c r="K140" s="1">
        <v>713</v>
      </c>
      <c r="L140" s="1">
        <v>676</v>
      </c>
      <c r="M140" s="1">
        <v>550</v>
      </c>
      <c r="N140" s="1">
        <v>29</v>
      </c>
      <c r="O140" s="1">
        <v>1387</v>
      </c>
      <c r="P140" s="1">
        <v>45</v>
      </c>
      <c r="Q140" s="1">
        <v>34</v>
      </c>
      <c r="R140" s="1">
        <v>27</v>
      </c>
      <c r="S140" s="1">
        <v>97</v>
      </c>
      <c r="T140" s="1">
        <v>122</v>
      </c>
      <c r="U140" s="1">
        <v>32</v>
      </c>
      <c r="V140" s="1">
        <f t="shared" si="26"/>
        <v>2231</v>
      </c>
      <c r="W140" s="2">
        <f t="shared" si="27"/>
        <v>0.23792292382847838</v>
      </c>
      <c r="X140" s="2">
        <f t="shared" si="28"/>
        <v>0.31026640675763484</v>
      </c>
      <c r="Y140" s="2">
        <f t="shared" si="29"/>
        <v>0.40365478559797358</v>
      </c>
      <c r="Z140" s="2">
        <f t="shared" si="30"/>
        <v>0.71392119235560836</v>
      </c>
      <c r="AA140" s="2">
        <f t="shared" si="24"/>
        <v>0.30700179533213645</v>
      </c>
      <c r="AB140" s="2">
        <f>VLOOKUP($A140,Constants!$A$2:$AI$6,23,FALSE)</f>
        <v>0.31500038541586373</v>
      </c>
      <c r="AC140" s="2">
        <f>VLOOKUP($A140,Constants!$A$2:$AI$6,24,FALSE)</f>
        <v>1.2451903412633971</v>
      </c>
      <c r="AD140" s="2">
        <f>VLOOKUP($A140,Constants!$A$2:$AI$6,25,FALSE)</f>
        <v>0.69053384667460882</v>
      </c>
      <c r="AE140" s="2">
        <f>VLOOKUP($A140,Constants!$A$2:$AI$6,26,FALSE)</f>
        <v>0.72166360520619355</v>
      </c>
      <c r="AF140" s="2">
        <f>VLOOKUP($A140,Constants!$A$2:$AI$6,27,FALSE)</f>
        <v>0.88353834957043531</v>
      </c>
      <c r="AG140" s="2">
        <f>VLOOKUP($A140,Constants!$A$2:$AI$6,28,FALSE)</f>
        <v>1.2570954519494544</v>
      </c>
      <c r="AH140" s="2">
        <f>VLOOKUP($A140,Constants!$A$2:$AI$6,29,FALSE)</f>
        <v>1.5932968440905715</v>
      </c>
      <c r="AI140" s="2">
        <f>VLOOKUP($A140,Constants!$A$2:$AI$6,30,FALSE)</f>
        <v>2.0582668631846195</v>
      </c>
      <c r="AJ140" s="2">
        <f>VLOOKUP($A140,Constants!$A$2:$AI$6,31,FALSE)</f>
        <v>0.11411181513636191</v>
      </c>
      <c r="AK140" s="2">
        <f>VLOOKUP($A140,Constants!$A$2:$AI$6,32,FALSE)</f>
        <v>1.2242284962251651</v>
      </c>
      <c r="AL140" s="2">
        <f>VLOOKUP($A140,Constants!$A$2:$AI$6,33,FALSE)</f>
        <v>2.1013171726872297</v>
      </c>
      <c r="AM140" s="2">
        <f>VLOOKUP($A140,Constants!$A$2:$AI$6,34,FALSE)</f>
        <v>0.33107416930744227</v>
      </c>
      <c r="AN140" s="2">
        <f>VLOOKUP($A140,Constants!$A$2:$AI$6,35,FALSE)</f>
        <v>1.1701719346665544</v>
      </c>
      <c r="AO140" s="5">
        <f t="shared" si="25"/>
        <v>665.83630664683517</v>
      </c>
      <c r="AP140" s="5">
        <f t="shared" si="31"/>
        <v>666.50228118410178</v>
      </c>
      <c r="AQ140" s="4">
        <f t="shared" si="32"/>
        <v>2224.4139707113645</v>
      </c>
      <c r="AR140" s="4">
        <f t="shared" si="33"/>
        <v>2162.0378550823357</v>
      </c>
    </row>
    <row r="141" spans="1:44" x14ac:dyDescent="0.4">
      <c r="A141" s="1">
        <v>2013</v>
      </c>
      <c r="B141" s="1" t="s">
        <v>45</v>
      </c>
      <c r="C141" s="1">
        <v>1846</v>
      </c>
      <c r="D141" s="1">
        <v>5498</v>
      </c>
      <c r="E141" s="1">
        <v>6079</v>
      </c>
      <c r="F141" s="1">
        <v>1307</v>
      </c>
      <c r="G141" s="1">
        <v>820</v>
      </c>
      <c r="H141" s="1">
        <v>297</v>
      </c>
      <c r="I141" s="1">
        <v>18</v>
      </c>
      <c r="J141" s="1">
        <v>172</v>
      </c>
      <c r="K141" s="1">
        <v>602</v>
      </c>
      <c r="L141" s="1">
        <v>576</v>
      </c>
      <c r="M141" s="1">
        <v>439</v>
      </c>
      <c r="N141" s="1">
        <v>28</v>
      </c>
      <c r="O141" s="1">
        <v>1230</v>
      </c>
      <c r="P141" s="1">
        <v>67</v>
      </c>
      <c r="Q141" s="1">
        <v>30</v>
      </c>
      <c r="R141" s="1">
        <v>43</v>
      </c>
      <c r="S141" s="1">
        <v>120</v>
      </c>
      <c r="T141" s="1">
        <v>63</v>
      </c>
      <c r="U141" s="1">
        <v>32</v>
      </c>
      <c r="V141" s="1">
        <f t="shared" si="26"/>
        <v>2156</v>
      </c>
      <c r="W141" s="2">
        <f t="shared" si="27"/>
        <v>0.23772280829392506</v>
      </c>
      <c r="X141" s="2">
        <f t="shared" si="28"/>
        <v>0.30046403712296982</v>
      </c>
      <c r="Y141" s="2">
        <f t="shared" si="29"/>
        <v>0.39214259730811202</v>
      </c>
      <c r="Z141" s="2">
        <f t="shared" si="30"/>
        <v>0.69260663443108184</v>
      </c>
      <c r="AA141" s="2">
        <f t="shared" si="24"/>
        <v>0.29720279720279719</v>
      </c>
      <c r="AB141" s="2">
        <f>VLOOKUP($A141,Constants!$A$2:$AI$6,23,FALSE)</f>
        <v>0.31379523916534663</v>
      </c>
      <c r="AC141" s="2">
        <f>VLOOKUP($A141,Constants!$A$2:$AI$6,24,FALSE)</f>
        <v>1.276807374556703</v>
      </c>
      <c r="AD141" s="2">
        <f>VLOOKUP($A141,Constants!$A$2:$AI$6,25,FALSE)</f>
        <v>0.69002638226032553</v>
      </c>
      <c r="AE141" s="2">
        <f>VLOOKUP($A141,Constants!$A$2:$AI$6,26,FALSE)</f>
        <v>0.72194656662424317</v>
      </c>
      <c r="AF141" s="2">
        <f>VLOOKUP($A141,Constants!$A$2:$AI$6,27,FALSE)</f>
        <v>0.88793152531661457</v>
      </c>
      <c r="AG141" s="2">
        <f>VLOOKUP($A141,Constants!$A$2:$AI$6,28,FALSE)</f>
        <v>1.2709737376836254</v>
      </c>
      <c r="AH141" s="2">
        <f>VLOOKUP($A141,Constants!$A$2:$AI$6,29,FALSE)</f>
        <v>1.6157117288139353</v>
      </c>
      <c r="AI141" s="2">
        <f>VLOOKUP($A141,Constants!$A$2:$AI$6,30,FALSE)</f>
        <v>2.1013255635447305</v>
      </c>
      <c r="AJ141" s="2">
        <f>VLOOKUP($A141,Constants!$A$2:$AI$6,31,FALSE)</f>
        <v>0.10956169911236362</v>
      </c>
      <c r="AK141" s="2">
        <f>VLOOKUP($A141,Constants!$A$2:$AI$6,32,FALSE)</f>
        <v>1.2282412528481768</v>
      </c>
      <c r="AL141" s="2">
        <f>VLOOKUP($A141,Constants!$A$2:$AI$6,33,FALSE)</f>
        <v>2.130502526736918</v>
      </c>
      <c r="AM141" s="2">
        <f>VLOOKUP($A141,Constants!$A$2:$AI$6,34,FALSE)</f>
        <v>0.32408126522478498</v>
      </c>
      <c r="AN141" s="2">
        <f>VLOOKUP($A141,Constants!$A$2:$AI$6,35,FALSE)</f>
        <v>1.1629379282817152</v>
      </c>
      <c r="AO141" s="5">
        <f t="shared" si="25"/>
        <v>587.02739212319693</v>
      </c>
      <c r="AP141" s="5">
        <f t="shared" si="31"/>
        <v>589.81683499551423</v>
      </c>
      <c r="AQ141" s="4">
        <f t="shared" si="32"/>
        <v>224.17898663250526</v>
      </c>
      <c r="AR141" s="4">
        <f t="shared" si="33"/>
        <v>148.4295095265268</v>
      </c>
    </row>
    <row r="142" spans="1:44" x14ac:dyDescent="0.4">
      <c r="A142" s="1">
        <v>2014</v>
      </c>
      <c r="B142" s="1" t="s">
        <v>29</v>
      </c>
      <c r="C142" s="1">
        <v>1926</v>
      </c>
      <c r="D142" s="1">
        <v>5395</v>
      </c>
      <c r="E142" s="1">
        <v>5978</v>
      </c>
      <c r="F142" s="1">
        <v>1282</v>
      </c>
      <c r="G142" s="1">
        <v>877</v>
      </c>
      <c r="H142" s="1">
        <v>254</v>
      </c>
      <c r="I142" s="1">
        <v>20</v>
      </c>
      <c r="J142" s="1">
        <v>131</v>
      </c>
      <c r="K142" s="1">
        <v>595</v>
      </c>
      <c r="L142" s="1">
        <v>562</v>
      </c>
      <c r="M142" s="1">
        <v>415</v>
      </c>
      <c r="N142" s="1">
        <v>22</v>
      </c>
      <c r="O142" s="1">
        <v>1252</v>
      </c>
      <c r="P142" s="1">
        <v>52</v>
      </c>
      <c r="Q142" s="1">
        <v>37</v>
      </c>
      <c r="R142" s="1">
        <v>76</v>
      </c>
      <c r="S142" s="1">
        <v>88</v>
      </c>
      <c r="T142" s="1">
        <v>122</v>
      </c>
      <c r="U142" s="1">
        <v>52</v>
      </c>
      <c r="V142" s="1">
        <f t="shared" si="26"/>
        <v>1969</v>
      </c>
      <c r="W142" s="2">
        <f t="shared" si="27"/>
        <v>0.23762743280815571</v>
      </c>
      <c r="X142" s="2">
        <f t="shared" si="28"/>
        <v>0.29649093066621462</v>
      </c>
      <c r="Y142" s="2">
        <f t="shared" si="29"/>
        <v>0.36496756255792401</v>
      </c>
      <c r="Z142" s="2">
        <f t="shared" si="30"/>
        <v>0.66145849322413863</v>
      </c>
      <c r="AA142" s="2">
        <f t="shared" si="24"/>
        <v>0.2938574102433214</v>
      </c>
      <c r="AB142" s="2">
        <f>VLOOKUP($A142,Constants!$A$2:$AI$6,23,FALSE)</f>
        <v>0.3099515365128318</v>
      </c>
      <c r="AC142" s="2">
        <f>VLOOKUP($A142,Constants!$A$2:$AI$6,24,FALSE)</f>
        <v>1.3038455044940069</v>
      </c>
      <c r="AD142" s="2">
        <f>VLOOKUP($A142,Constants!$A$2:$AI$6,25,FALSE)</f>
        <v>0.68941052846333761</v>
      </c>
      <c r="AE142" s="2">
        <f>VLOOKUP($A142,Constants!$A$2:$AI$6,26,FALSE)</f>
        <v>0.72200666607568775</v>
      </c>
      <c r="AF142" s="2">
        <f>VLOOKUP($A142,Constants!$A$2:$AI$6,27,FALSE)</f>
        <v>0.8915065816599087</v>
      </c>
      <c r="AG142" s="2">
        <f>VLOOKUP($A142,Constants!$A$2:$AI$6,28,FALSE)</f>
        <v>1.2826602330081107</v>
      </c>
      <c r="AH142" s="2">
        <f>VLOOKUP($A142,Constants!$A$2:$AI$6,29,FALSE)</f>
        <v>1.6346985192214927</v>
      </c>
      <c r="AI142" s="2">
        <f>VLOOKUP($A142,Constants!$A$2:$AI$6,30,FALSE)</f>
        <v>2.1353352428044414</v>
      </c>
      <c r="AJ142" s="2">
        <f>VLOOKUP($A142,Constants!$A$2:$AI$6,31,FALSE)</f>
        <v>0.10743878039232743</v>
      </c>
      <c r="AK142" s="2">
        <f>VLOOKUP($A142,Constants!$A$2:$AI$6,32,FALSE)</f>
        <v>1.1991075934703359</v>
      </c>
      <c r="AL142" s="2">
        <f>VLOOKUP($A142,Constants!$A$2:$AI$6,33,FALSE)</f>
        <v>2.1034643740319066</v>
      </c>
      <c r="AM142" s="2">
        <f>VLOOKUP($A142,Constants!$A$2:$AI$6,34,FALSE)</f>
        <v>0.31747544223246543</v>
      </c>
      <c r="AN142" s="2">
        <f>VLOOKUP($A142,Constants!$A$2:$AI$6,35,FALSE)</f>
        <v>1.1595897155302428</v>
      </c>
      <c r="AO142" s="5">
        <f t="shared" si="25"/>
        <v>568.47908512561105</v>
      </c>
      <c r="AP142" s="5">
        <f t="shared" si="31"/>
        <v>570.97587946022622</v>
      </c>
      <c r="AQ142" s="4">
        <f t="shared" si="32"/>
        <v>703.35892577458503</v>
      </c>
      <c r="AR142" s="4">
        <f t="shared" si="33"/>
        <v>577.15836770958026</v>
      </c>
    </row>
    <row r="143" spans="1:44" x14ac:dyDescent="0.4">
      <c r="A143" s="1">
        <v>2013</v>
      </c>
      <c r="B143" s="1" t="s">
        <v>50</v>
      </c>
      <c r="C143" s="1">
        <v>1770</v>
      </c>
      <c r="D143" s="1">
        <v>5558</v>
      </c>
      <c r="E143" s="1">
        <v>6172</v>
      </c>
      <c r="F143" s="1">
        <v>1318</v>
      </c>
      <c r="G143" s="1">
        <v>864</v>
      </c>
      <c r="H143" s="1">
        <v>249</v>
      </c>
      <c r="I143" s="1">
        <v>17</v>
      </c>
      <c r="J143" s="1">
        <v>188</v>
      </c>
      <c r="K143" s="1">
        <v>624</v>
      </c>
      <c r="L143" s="1">
        <v>597</v>
      </c>
      <c r="M143" s="1">
        <v>529</v>
      </c>
      <c r="N143" s="1">
        <v>21</v>
      </c>
      <c r="O143" s="1">
        <v>1353</v>
      </c>
      <c r="P143" s="1">
        <v>31</v>
      </c>
      <c r="Q143" s="1">
        <v>28</v>
      </c>
      <c r="R143" s="1">
        <v>26</v>
      </c>
      <c r="S143" s="1">
        <v>122</v>
      </c>
      <c r="T143" s="1">
        <v>49</v>
      </c>
      <c r="U143" s="1">
        <v>23</v>
      </c>
      <c r="V143" s="1">
        <f t="shared" si="26"/>
        <v>2165</v>
      </c>
      <c r="W143" s="2">
        <f t="shared" si="27"/>
        <v>0.23713566030946384</v>
      </c>
      <c r="X143" s="2">
        <f t="shared" si="28"/>
        <v>0.3055645948584445</v>
      </c>
      <c r="Y143" s="2">
        <f t="shared" si="29"/>
        <v>0.38952860741273837</v>
      </c>
      <c r="Z143" s="2">
        <f t="shared" si="30"/>
        <v>0.69509320227118288</v>
      </c>
      <c r="AA143" s="2">
        <f t="shared" si="24"/>
        <v>0.30318367346938774</v>
      </c>
      <c r="AB143" s="2">
        <f>VLOOKUP($A143,Constants!$A$2:$AI$6,23,FALSE)</f>
        <v>0.31379523916534663</v>
      </c>
      <c r="AC143" s="2">
        <f>VLOOKUP($A143,Constants!$A$2:$AI$6,24,FALSE)</f>
        <v>1.276807374556703</v>
      </c>
      <c r="AD143" s="2">
        <f>VLOOKUP($A143,Constants!$A$2:$AI$6,25,FALSE)</f>
        <v>0.69002638226032553</v>
      </c>
      <c r="AE143" s="2">
        <f>VLOOKUP($A143,Constants!$A$2:$AI$6,26,FALSE)</f>
        <v>0.72194656662424317</v>
      </c>
      <c r="AF143" s="2">
        <f>VLOOKUP($A143,Constants!$A$2:$AI$6,27,FALSE)</f>
        <v>0.88793152531661457</v>
      </c>
      <c r="AG143" s="2">
        <f>VLOOKUP($A143,Constants!$A$2:$AI$6,28,FALSE)</f>
        <v>1.2709737376836254</v>
      </c>
      <c r="AH143" s="2">
        <f>VLOOKUP($A143,Constants!$A$2:$AI$6,29,FALSE)</f>
        <v>1.6157117288139353</v>
      </c>
      <c r="AI143" s="2">
        <f>VLOOKUP($A143,Constants!$A$2:$AI$6,30,FALSE)</f>
        <v>2.1013255635447305</v>
      </c>
      <c r="AJ143" s="2">
        <f>VLOOKUP($A143,Constants!$A$2:$AI$6,31,FALSE)</f>
        <v>0.10956169911236362</v>
      </c>
      <c r="AK143" s="2">
        <f>VLOOKUP($A143,Constants!$A$2:$AI$6,32,FALSE)</f>
        <v>1.2282412528481768</v>
      </c>
      <c r="AL143" s="2">
        <f>VLOOKUP($A143,Constants!$A$2:$AI$6,33,FALSE)</f>
        <v>2.130502526736918</v>
      </c>
      <c r="AM143" s="2">
        <f>VLOOKUP($A143,Constants!$A$2:$AI$6,34,FALSE)</f>
        <v>0.32408126522478498</v>
      </c>
      <c r="AN143" s="2">
        <f>VLOOKUP($A143,Constants!$A$2:$AI$6,35,FALSE)</f>
        <v>1.1629379282817152</v>
      </c>
      <c r="AO143" s="5">
        <f t="shared" si="25"/>
        <v>624.91922014735019</v>
      </c>
      <c r="AP143" s="5">
        <f t="shared" si="31"/>
        <v>626.08267870088832</v>
      </c>
      <c r="AQ143" s="4">
        <f t="shared" si="32"/>
        <v>0.84496567929450173</v>
      </c>
      <c r="AR143" s="4">
        <f t="shared" si="33"/>
        <v>4.3375505711338729</v>
      </c>
    </row>
    <row r="144" spans="1:44" x14ac:dyDescent="0.4">
      <c r="A144" s="1">
        <v>2013</v>
      </c>
      <c r="B144" s="1" t="s">
        <v>34</v>
      </c>
      <c r="C144" s="1">
        <v>1999</v>
      </c>
      <c r="D144" s="1">
        <v>5559</v>
      </c>
      <c r="E144" s="1">
        <v>6207</v>
      </c>
      <c r="F144" s="1">
        <v>1318</v>
      </c>
      <c r="G144" s="1">
        <v>893</v>
      </c>
      <c r="H144" s="1">
        <v>263</v>
      </c>
      <c r="I144" s="1">
        <v>32</v>
      </c>
      <c r="J144" s="1">
        <v>130</v>
      </c>
      <c r="K144" s="1">
        <v>619</v>
      </c>
      <c r="L144" s="1">
        <v>593</v>
      </c>
      <c r="M144" s="1">
        <v>512</v>
      </c>
      <c r="N144" s="1">
        <v>40</v>
      </c>
      <c r="O144" s="1">
        <v>1384</v>
      </c>
      <c r="P144" s="1">
        <v>51</v>
      </c>
      <c r="Q144" s="1">
        <v>32</v>
      </c>
      <c r="R144" s="1">
        <v>53</v>
      </c>
      <c r="S144" s="1">
        <v>106</v>
      </c>
      <c r="T144" s="1">
        <v>114</v>
      </c>
      <c r="U144" s="1">
        <v>35</v>
      </c>
      <c r="V144" s="1">
        <f t="shared" si="26"/>
        <v>2035</v>
      </c>
      <c r="W144" s="2">
        <f t="shared" si="27"/>
        <v>0.2370930023385501</v>
      </c>
      <c r="X144" s="2">
        <f t="shared" si="28"/>
        <v>0.30565485862853431</v>
      </c>
      <c r="Y144" s="2">
        <f t="shared" si="29"/>
        <v>0.36607303471847452</v>
      </c>
      <c r="Z144" s="2">
        <f t="shared" si="30"/>
        <v>0.67172789334700878</v>
      </c>
      <c r="AA144" s="2">
        <f t="shared" si="24"/>
        <v>0.30111220150474322</v>
      </c>
      <c r="AB144" s="2">
        <f>VLOOKUP($A144,Constants!$A$2:$AI$6,23,FALSE)</f>
        <v>0.31379523916534663</v>
      </c>
      <c r="AC144" s="2">
        <f>VLOOKUP($A144,Constants!$A$2:$AI$6,24,FALSE)</f>
        <v>1.276807374556703</v>
      </c>
      <c r="AD144" s="2">
        <f>VLOOKUP($A144,Constants!$A$2:$AI$6,25,FALSE)</f>
        <v>0.69002638226032553</v>
      </c>
      <c r="AE144" s="2">
        <f>VLOOKUP($A144,Constants!$A$2:$AI$6,26,FALSE)</f>
        <v>0.72194656662424317</v>
      </c>
      <c r="AF144" s="2">
        <f>VLOOKUP($A144,Constants!$A$2:$AI$6,27,FALSE)</f>
        <v>0.88793152531661457</v>
      </c>
      <c r="AG144" s="2">
        <f>VLOOKUP($A144,Constants!$A$2:$AI$6,28,FALSE)</f>
        <v>1.2709737376836254</v>
      </c>
      <c r="AH144" s="2">
        <f>VLOOKUP($A144,Constants!$A$2:$AI$6,29,FALSE)</f>
        <v>1.6157117288139353</v>
      </c>
      <c r="AI144" s="2">
        <f>VLOOKUP($A144,Constants!$A$2:$AI$6,30,FALSE)</f>
        <v>2.1013255635447305</v>
      </c>
      <c r="AJ144" s="2">
        <f>VLOOKUP($A144,Constants!$A$2:$AI$6,31,FALSE)</f>
        <v>0.10956169911236362</v>
      </c>
      <c r="AK144" s="2">
        <f>VLOOKUP($A144,Constants!$A$2:$AI$6,32,FALSE)</f>
        <v>1.2282412528481768</v>
      </c>
      <c r="AL144" s="2">
        <f>VLOOKUP($A144,Constants!$A$2:$AI$6,33,FALSE)</f>
        <v>2.130502526736918</v>
      </c>
      <c r="AM144" s="2">
        <f>VLOOKUP($A144,Constants!$A$2:$AI$6,34,FALSE)</f>
        <v>0.32408126522478498</v>
      </c>
      <c r="AN144" s="2">
        <f>VLOOKUP($A144,Constants!$A$2:$AI$6,35,FALSE)</f>
        <v>1.1629379282817152</v>
      </c>
      <c r="AO144" s="5">
        <f t="shared" si="25"/>
        <v>618.3928560605566</v>
      </c>
      <c r="AP144" s="5">
        <f t="shared" si="31"/>
        <v>620.06177106088808</v>
      </c>
      <c r="AQ144" s="4">
        <f t="shared" si="32"/>
        <v>0.3686237632028555</v>
      </c>
      <c r="AR144" s="4">
        <f t="shared" si="33"/>
        <v>1.1273577857393926</v>
      </c>
    </row>
    <row r="145" spans="1:44" x14ac:dyDescent="0.4">
      <c r="A145" s="1">
        <v>2011</v>
      </c>
      <c r="B145" s="1" t="s">
        <v>49</v>
      </c>
      <c r="C145" s="1">
        <v>1918</v>
      </c>
      <c r="D145" s="1">
        <v>5417</v>
      </c>
      <c r="E145" s="1">
        <v>6074</v>
      </c>
      <c r="F145" s="1">
        <v>1284</v>
      </c>
      <c r="G145" s="1">
        <v>904</v>
      </c>
      <c r="H145" s="1">
        <v>247</v>
      </c>
      <c r="I145" s="1">
        <v>42</v>
      </c>
      <c r="J145" s="1">
        <v>91</v>
      </c>
      <c r="K145" s="1">
        <v>593</v>
      </c>
      <c r="L145" s="1">
        <v>563</v>
      </c>
      <c r="M145" s="1">
        <v>501</v>
      </c>
      <c r="N145" s="1">
        <v>42</v>
      </c>
      <c r="O145" s="1">
        <v>1320</v>
      </c>
      <c r="P145" s="1">
        <v>48</v>
      </c>
      <c r="Q145" s="1">
        <v>47</v>
      </c>
      <c r="R145" s="1">
        <v>55</v>
      </c>
      <c r="S145" s="1">
        <v>105</v>
      </c>
      <c r="T145" s="1">
        <v>170</v>
      </c>
      <c r="U145" s="1">
        <v>44</v>
      </c>
      <c r="V145" s="1">
        <f t="shared" si="26"/>
        <v>1888</v>
      </c>
      <c r="W145" s="2">
        <f t="shared" si="27"/>
        <v>0.23703156728816688</v>
      </c>
      <c r="X145" s="2">
        <f t="shared" si="28"/>
        <v>0.30483951438549811</v>
      </c>
      <c r="Y145" s="2">
        <f t="shared" si="29"/>
        <v>0.34853239800627656</v>
      </c>
      <c r="Z145" s="2">
        <f t="shared" si="30"/>
        <v>0.65337191239177472</v>
      </c>
      <c r="AA145" s="2">
        <f t="shared" si="24"/>
        <v>0.29994975715960476</v>
      </c>
      <c r="AB145" s="2">
        <f>VLOOKUP($A145,Constants!$A$2:$AI$6,23,FALSE)</f>
        <v>0.31597191750767878</v>
      </c>
      <c r="AC145" s="2">
        <f>VLOOKUP($A145,Constants!$A$2:$AI$6,24,FALSE)</f>
        <v>1.264161343392616</v>
      </c>
      <c r="AD145" s="2">
        <f>VLOOKUP($A145,Constants!$A$2:$AI$6,25,FALSE)</f>
        <v>0.69439627576010876</v>
      </c>
      <c r="AE145" s="2">
        <f>VLOOKUP($A145,Constants!$A$2:$AI$6,26,FALSE)</f>
        <v>0.72600030934492421</v>
      </c>
      <c r="AF145" s="2">
        <f>VLOOKUP($A145,Constants!$A$2:$AI$6,27,FALSE)</f>
        <v>0.89034128398596424</v>
      </c>
      <c r="AG145" s="2">
        <f>VLOOKUP($A145,Constants!$A$2:$AI$6,28,FALSE)</f>
        <v>1.2695896870037491</v>
      </c>
      <c r="AH145" s="2">
        <f>VLOOKUP($A145,Constants!$A$2:$AI$6,29,FALSE)</f>
        <v>1.6109132497197556</v>
      </c>
      <c r="AI145" s="2">
        <f>VLOOKUP($A145,Constants!$A$2:$AI$6,30,FALSE)</f>
        <v>2.0857977982573415</v>
      </c>
      <c r="AJ145" s="2">
        <f>VLOOKUP($A145,Constants!$A$2:$AI$6,31,FALSE)</f>
        <v>0.11232691840535507</v>
      </c>
      <c r="AK145" s="2">
        <f>VLOOKUP($A145,Constants!$A$2:$AI$6,32,FALSE)</f>
        <v>1.2114736472894483</v>
      </c>
      <c r="AL145" s="2">
        <f>VLOOKUP($A145,Constants!$A$2:$AI$6,33,FALSE)</f>
        <v>2.1108188330408901</v>
      </c>
      <c r="AM145" s="2">
        <f>VLOOKUP($A145,Constants!$A$2:$AI$6,34,FALSE)</f>
        <v>0.32628272411395753</v>
      </c>
      <c r="AN145" s="2">
        <f>VLOOKUP($A145,Constants!$A$2:$AI$6,35,FALSE)</f>
        <v>1.1673247856953355</v>
      </c>
      <c r="AO145" s="5">
        <f t="shared" si="25"/>
        <v>605.29096402543973</v>
      </c>
      <c r="AP145" s="5">
        <f t="shared" si="31"/>
        <v>607.86770076685161</v>
      </c>
      <c r="AQ145" s="4">
        <f t="shared" si="32"/>
        <v>151.06779667465372</v>
      </c>
      <c r="AR145" s="4">
        <f t="shared" si="33"/>
        <v>221.04852609264003</v>
      </c>
    </row>
    <row r="146" spans="1:44" x14ac:dyDescent="0.4">
      <c r="A146" s="1">
        <v>2012</v>
      </c>
      <c r="B146" s="1" t="s">
        <v>43</v>
      </c>
      <c r="C146" s="1">
        <v>2186</v>
      </c>
      <c r="D146" s="1">
        <v>5407</v>
      </c>
      <c r="E146" s="1">
        <v>6014</v>
      </c>
      <c r="F146" s="1">
        <v>1276</v>
      </c>
      <c r="G146" s="1">
        <v>864</v>
      </c>
      <c r="H146" s="1">
        <v>238</v>
      </c>
      <c r="I146" s="1">
        <v>28</v>
      </c>
      <c r="J146" s="1">
        <v>146</v>
      </c>
      <c r="K146" s="1">
        <v>583</v>
      </c>
      <c r="L146" s="1">
        <v>545</v>
      </c>
      <c r="M146" s="1">
        <v>463</v>
      </c>
      <c r="N146" s="1">
        <v>19</v>
      </c>
      <c r="O146" s="1">
        <v>1365</v>
      </c>
      <c r="P146" s="1">
        <v>58</v>
      </c>
      <c r="Q146" s="1">
        <v>30</v>
      </c>
      <c r="R146" s="1">
        <v>54</v>
      </c>
      <c r="S146" s="1">
        <v>114</v>
      </c>
      <c r="T146" s="1">
        <v>105</v>
      </c>
      <c r="U146" s="1">
        <v>46</v>
      </c>
      <c r="V146" s="1">
        <f t="shared" si="26"/>
        <v>2008</v>
      </c>
      <c r="W146" s="2">
        <f t="shared" si="27"/>
        <v>0.23599038283706306</v>
      </c>
      <c r="X146" s="2">
        <f t="shared" si="28"/>
        <v>0.3016112789526687</v>
      </c>
      <c r="Y146" s="2">
        <f t="shared" si="29"/>
        <v>0.37137044571851302</v>
      </c>
      <c r="Z146" s="2">
        <f t="shared" si="30"/>
        <v>0.67298172467118178</v>
      </c>
      <c r="AA146" s="2">
        <f t="shared" si="24"/>
        <v>0.29937699949486446</v>
      </c>
      <c r="AB146" s="2">
        <f>VLOOKUP($A146,Constants!$A$2:$AI$6,23,FALSE)</f>
        <v>0.31500038541586373</v>
      </c>
      <c r="AC146" s="2">
        <f>VLOOKUP($A146,Constants!$A$2:$AI$6,24,FALSE)</f>
        <v>1.2451903412633971</v>
      </c>
      <c r="AD146" s="2">
        <f>VLOOKUP($A146,Constants!$A$2:$AI$6,25,FALSE)</f>
        <v>0.69053384667460882</v>
      </c>
      <c r="AE146" s="2">
        <f>VLOOKUP($A146,Constants!$A$2:$AI$6,26,FALSE)</f>
        <v>0.72166360520619355</v>
      </c>
      <c r="AF146" s="2">
        <f>VLOOKUP($A146,Constants!$A$2:$AI$6,27,FALSE)</f>
        <v>0.88353834957043531</v>
      </c>
      <c r="AG146" s="2">
        <f>VLOOKUP($A146,Constants!$A$2:$AI$6,28,FALSE)</f>
        <v>1.2570954519494544</v>
      </c>
      <c r="AH146" s="2">
        <f>VLOOKUP($A146,Constants!$A$2:$AI$6,29,FALSE)</f>
        <v>1.5932968440905715</v>
      </c>
      <c r="AI146" s="2">
        <f>VLOOKUP($A146,Constants!$A$2:$AI$6,30,FALSE)</f>
        <v>2.0582668631846195</v>
      </c>
      <c r="AJ146" s="2">
        <f>VLOOKUP($A146,Constants!$A$2:$AI$6,31,FALSE)</f>
        <v>0.11411181513636191</v>
      </c>
      <c r="AK146" s="2">
        <f>VLOOKUP($A146,Constants!$A$2:$AI$6,32,FALSE)</f>
        <v>1.2242284962251651</v>
      </c>
      <c r="AL146" s="2">
        <f>VLOOKUP($A146,Constants!$A$2:$AI$6,33,FALSE)</f>
        <v>2.1013171726872297</v>
      </c>
      <c r="AM146" s="2">
        <f>VLOOKUP($A146,Constants!$A$2:$AI$6,34,FALSE)</f>
        <v>0.33107416930744227</v>
      </c>
      <c r="AN146" s="2">
        <f>VLOOKUP($A146,Constants!$A$2:$AI$6,35,FALSE)</f>
        <v>1.1701719346665544</v>
      </c>
      <c r="AO146" s="5">
        <f t="shared" si="25"/>
        <v>610.81088174106173</v>
      </c>
      <c r="AP146" s="5">
        <f t="shared" si="31"/>
        <v>613.26883322067124</v>
      </c>
      <c r="AQ146" s="4">
        <f t="shared" si="32"/>
        <v>773.44514321532097</v>
      </c>
      <c r="AR146" s="4">
        <f t="shared" si="33"/>
        <v>916.20226454081092</v>
      </c>
    </row>
    <row r="147" spans="1:44" x14ac:dyDescent="0.4">
      <c r="A147" s="1">
        <v>2010</v>
      </c>
      <c r="B147" s="1" t="s">
        <v>50</v>
      </c>
      <c r="C147" s="1">
        <v>1757</v>
      </c>
      <c r="D147" s="1">
        <v>5409</v>
      </c>
      <c r="E147" s="1">
        <v>5989</v>
      </c>
      <c r="F147" s="1">
        <v>1274</v>
      </c>
      <c r="G147" s="1">
        <v>930</v>
      </c>
      <c r="H147" s="1">
        <v>227</v>
      </c>
      <c r="I147" s="1">
        <v>16</v>
      </c>
      <c r="J147" s="1">
        <v>101</v>
      </c>
      <c r="K147" s="1">
        <v>513</v>
      </c>
      <c r="L147" s="1">
        <v>485</v>
      </c>
      <c r="M147" s="1">
        <v>459</v>
      </c>
      <c r="N147" s="1">
        <v>33</v>
      </c>
      <c r="O147" s="1">
        <v>1184</v>
      </c>
      <c r="P147" s="1">
        <v>39</v>
      </c>
      <c r="Q147" s="1">
        <v>40</v>
      </c>
      <c r="R147" s="1">
        <v>42</v>
      </c>
      <c r="S147" s="1">
        <v>111</v>
      </c>
      <c r="T147" s="1">
        <v>142</v>
      </c>
      <c r="U147" s="1">
        <v>39</v>
      </c>
      <c r="V147" s="1">
        <f t="shared" si="26"/>
        <v>1836</v>
      </c>
      <c r="W147" s="2">
        <f t="shared" si="27"/>
        <v>0.23553337030874469</v>
      </c>
      <c r="X147" s="2">
        <f t="shared" si="28"/>
        <v>0.29796536068606022</v>
      </c>
      <c r="Y147" s="2">
        <f t="shared" si="29"/>
        <v>0.33943427620632277</v>
      </c>
      <c r="Z147" s="2">
        <f t="shared" si="30"/>
        <v>0.63739963689238299</v>
      </c>
      <c r="AA147" s="2">
        <f t="shared" si="24"/>
        <v>0.29404802164355764</v>
      </c>
      <c r="AB147" s="2">
        <f>VLOOKUP($A147,Constants!$A$2:$AI$6,23,FALSE)</f>
        <v>0.32098596558422016</v>
      </c>
      <c r="AC147" s="2">
        <f>VLOOKUP($A147,Constants!$A$2:$AI$6,24,FALSE)</f>
        <v>1.2506962281491565</v>
      </c>
      <c r="AD147" s="2">
        <f>VLOOKUP($A147,Constants!$A$2:$AI$6,25,FALSE)</f>
        <v>0.70121471642379218</v>
      </c>
      <c r="AE147" s="2">
        <f>VLOOKUP($A147,Constants!$A$2:$AI$6,26,FALSE)</f>
        <v>0.73248212212752117</v>
      </c>
      <c r="AF147" s="2">
        <f>VLOOKUP($A147,Constants!$A$2:$AI$6,27,FALSE)</f>
        <v>0.89507263178691154</v>
      </c>
      <c r="AG147" s="2">
        <f>VLOOKUP($A147,Constants!$A$2:$AI$6,28,FALSE)</f>
        <v>1.2702815002316585</v>
      </c>
      <c r="AH147" s="2">
        <f>VLOOKUP($A147,Constants!$A$2:$AI$6,29,FALSE)</f>
        <v>1.6079694818319308</v>
      </c>
      <c r="AI147" s="2">
        <f>VLOOKUP($A147,Constants!$A$2:$AI$6,30,FALSE)</f>
        <v>2.071960684993039</v>
      </c>
      <c r="AJ147" s="2">
        <f>VLOOKUP($A147,Constants!$A$2:$AI$6,31,FALSE)</f>
        <v>0.11483511449558886</v>
      </c>
      <c r="AK147" s="2">
        <f>VLOOKUP($A147,Constants!$A$2:$AI$6,32,FALSE)</f>
        <v>1.2060869949739947</v>
      </c>
      <c r="AL147" s="2">
        <f>VLOOKUP($A147,Constants!$A$2:$AI$6,33,FALSE)</f>
        <v>2.1177173430342862</v>
      </c>
      <c r="AM147" s="2">
        <f>VLOOKUP($A147,Constants!$A$2:$AI$6,34,FALSE)</f>
        <v>0.32895683426004935</v>
      </c>
      <c r="AN147" s="2">
        <f>VLOOKUP($A147,Constants!$A$2:$AI$6,35,FALSE)</f>
        <v>1.1713291809097841</v>
      </c>
      <c r="AO147" s="5">
        <f t="shared" si="25"/>
        <v>558.7542706798198</v>
      </c>
      <c r="AP147" s="5">
        <f t="shared" si="31"/>
        <v>565.90922794719052</v>
      </c>
      <c r="AQ147" s="4">
        <f t="shared" si="32"/>
        <v>2093.4532854422177</v>
      </c>
      <c r="AR147" s="4">
        <f t="shared" si="33"/>
        <v>2799.3864019677658</v>
      </c>
    </row>
    <row r="148" spans="1:44" x14ac:dyDescent="0.4">
      <c r="A148" s="1">
        <v>2012</v>
      </c>
      <c r="B148" s="1" t="s">
        <v>50</v>
      </c>
      <c r="C148" s="1">
        <v>1780</v>
      </c>
      <c r="D148" s="1">
        <v>5494</v>
      </c>
      <c r="E148" s="1">
        <v>6057</v>
      </c>
      <c r="F148" s="1">
        <v>1285</v>
      </c>
      <c r="G148" s="1">
        <v>868</v>
      </c>
      <c r="H148" s="1">
        <v>241</v>
      </c>
      <c r="I148" s="1">
        <v>27</v>
      </c>
      <c r="J148" s="1">
        <v>149</v>
      </c>
      <c r="K148" s="1">
        <v>619</v>
      </c>
      <c r="L148" s="1">
        <v>584</v>
      </c>
      <c r="M148" s="1">
        <v>466</v>
      </c>
      <c r="N148" s="1">
        <v>21</v>
      </c>
      <c r="O148" s="1">
        <v>1259</v>
      </c>
      <c r="P148" s="1">
        <v>30</v>
      </c>
      <c r="Q148" s="1">
        <v>35</v>
      </c>
      <c r="R148" s="1">
        <v>32</v>
      </c>
      <c r="S148" s="1">
        <v>95</v>
      </c>
      <c r="T148" s="1">
        <v>104</v>
      </c>
      <c r="U148" s="1">
        <v>35</v>
      </c>
      <c r="V148" s="1">
        <f t="shared" si="26"/>
        <v>2027</v>
      </c>
      <c r="W148" s="2">
        <f t="shared" si="27"/>
        <v>0.2338915180196578</v>
      </c>
      <c r="X148" s="2">
        <f t="shared" si="28"/>
        <v>0.29560165975103736</v>
      </c>
      <c r="Y148" s="2">
        <f t="shared" si="29"/>
        <v>0.3689479432107754</v>
      </c>
      <c r="Z148" s="2">
        <f t="shared" si="30"/>
        <v>0.66454960296181276</v>
      </c>
      <c r="AA148" s="2">
        <f t="shared" si="24"/>
        <v>0.29313790806129247</v>
      </c>
      <c r="AB148" s="2">
        <f>VLOOKUP($A148,Constants!$A$2:$AI$6,23,FALSE)</f>
        <v>0.31500038541586373</v>
      </c>
      <c r="AC148" s="2">
        <f>VLOOKUP($A148,Constants!$A$2:$AI$6,24,FALSE)</f>
        <v>1.2451903412633971</v>
      </c>
      <c r="AD148" s="2">
        <f>VLOOKUP($A148,Constants!$A$2:$AI$6,25,FALSE)</f>
        <v>0.69053384667460882</v>
      </c>
      <c r="AE148" s="2">
        <f>VLOOKUP($A148,Constants!$A$2:$AI$6,26,FALSE)</f>
        <v>0.72166360520619355</v>
      </c>
      <c r="AF148" s="2">
        <f>VLOOKUP($A148,Constants!$A$2:$AI$6,27,FALSE)</f>
        <v>0.88353834957043531</v>
      </c>
      <c r="AG148" s="2">
        <f>VLOOKUP($A148,Constants!$A$2:$AI$6,28,FALSE)</f>
        <v>1.2570954519494544</v>
      </c>
      <c r="AH148" s="2">
        <f>VLOOKUP($A148,Constants!$A$2:$AI$6,29,FALSE)</f>
        <v>1.5932968440905715</v>
      </c>
      <c r="AI148" s="2">
        <f>VLOOKUP($A148,Constants!$A$2:$AI$6,30,FALSE)</f>
        <v>2.0582668631846195</v>
      </c>
      <c r="AJ148" s="2">
        <f>VLOOKUP($A148,Constants!$A$2:$AI$6,31,FALSE)</f>
        <v>0.11411181513636191</v>
      </c>
      <c r="AK148" s="2">
        <f>VLOOKUP($A148,Constants!$A$2:$AI$6,32,FALSE)</f>
        <v>1.2242284962251651</v>
      </c>
      <c r="AL148" s="2">
        <f>VLOOKUP($A148,Constants!$A$2:$AI$6,33,FALSE)</f>
        <v>2.1013171726872297</v>
      </c>
      <c r="AM148" s="2">
        <f>VLOOKUP($A148,Constants!$A$2:$AI$6,34,FALSE)</f>
        <v>0.33107416930744227</v>
      </c>
      <c r="AN148" s="2">
        <f>VLOOKUP($A148,Constants!$A$2:$AI$6,35,FALSE)</f>
        <v>1.1701719346665544</v>
      </c>
      <c r="AO148" s="5">
        <f t="shared" si="25"/>
        <v>584.82925359611909</v>
      </c>
      <c r="AP148" s="5">
        <f t="shared" si="31"/>
        <v>589.65531418968362</v>
      </c>
      <c r="AQ148" s="4">
        <f t="shared" si="32"/>
        <v>1167.6399097983403</v>
      </c>
      <c r="AR148" s="4">
        <f t="shared" si="33"/>
        <v>861.11058530618334</v>
      </c>
    </row>
    <row r="149" spans="1:44" x14ac:dyDescent="0.4">
      <c r="A149" s="1">
        <v>2011</v>
      </c>
      <c r="B149" s="1" t="s">
        <v>50</v>
      </c>
      <c r="C149" s="1">
        <v>1707</v>
      </c>
      <c r="D149" s="1">
        <v>5421</v>
      </c>
      <c r="E149" s="1">
        <v>5972</v>
      </c>
      <c r="F149" s="1">
        <v>1263</v>
      </c>
      <c r="G149" s="1">
        <v>879</v>
      </c>
      <c r="H149" s="1">
        <v>253</v>
      </c>
      <c r="I149" s="1">
        <v>22</v>
      </c>
      <c r="J149" s="1">
        <v>109</v>
      </c>
      <c r="K149" s="1">
        <v>556</v>
      </c>
      <c r="L149" s="1">
        <v>534</v>
      </c>
      <c r="M149" s="1">
        <v>435</v>
      </c>
      <c r="N149" s="1">
        <v>33</v>
      </c>
      <c r="O149" s="1">
        <v>1280</v>
      </c>
      <c r="P149" s="1">
        <v>37</v>
      </c>
      <c r="Q149" s="1">
        <v>41</v>
      </c>
      <c r="R149" s="1">
        <v>38</v>
      </c>
      <c r="S149" s="1">
        <v>82</v>
      </c>
      <c r="T149" s="1">
        <v>125</v>
      </c>
      <c r="U149" s="1">
        <v>40</v>
      </c>
      <c r="V149" s="1">
        <f t="shared" si="26"/>
        <v>1887</v>
      </c>
      <c r="W149" s="2">
        <f t="shared" si="27"/>
        <v>0.23298284449363585</v>
      </c>
      <c r="X149" s="2">
        <f t="shared" si="28"/>
        <v>0.2923828783282777</v>
      </c>
      <c r="Y149" s="2">
        <f t="shared" si="29"/>
        <v>0.34809075816270063</v>
      </c>
      <c r="Z149" s="2">
        <f t="shared" si="30"/>
        <v>0.64047363649097833</v>
      </c>
      <c r="AA149" s="2">
        <f t="shared" si="24"/>
        <v>0.28842569056092188</v>
      </c>
      <c r="AB149" s="2">
        <f>VLOOKUP($A149,Constants!$A$2:$AI$6,23,FALSE)</f>
        <v>0.31597191750767878</v>
      </c>
      <c r="AC149" s="2">
        <f>VLOOKUP($A149,Constants!$A$2:$AI$6,24,FALSE)</f>
        <v>1.264161343392616</v>
      </c>
      <c r="AD149" s="2">
        <f>VLOOKUP($A149,Constants!$A$2:$AI$6,25,FALSE)</f>
        <v>0.69439627576010876</v>
      </c>
      <c r="AE149" s="2">
        <f>VLOOKUP($A149,Constants!$A$2:$AI$6,26,FALSE)</f>
        <v>0.72600030934492421</v>
      </c>
      <c r="AF149" s="2">
        <f>VLOOKUP($A149,Constants!$A$2:$AI$6,27,FALSE)</f>
        <v>0.89034128398596424</v>
      </c>
      <c r="AG149" s="2">
        <f>VLOOKUP($A149,Constants!$A$2:$AI$6,28,FALSE)</f>
        <v>1.2695896870037491</v>
      </c>
      <c r="AH149" s="2">
        <f>VLOOKUP($A149,Constants!$A$2:$AI$6,29,FALSE)</f>
        <v>1.6109132497197556</v>
      </c>
      <c r="AI149" s="2">
        <f>VLOOKUP($A149,Constants!$A$2:$AI$6,30,FALSE)</f>
        <v>2.0857977982573415</v>
      </c>
      <c r="AJ149" s="2">
        <f>VLOOKUP($A149,Constants!$A$2:$AI$6,31,FALSE)</f>
        <v>0.11232691840535507</v>
      </c>
      <c r="AK149" s="2">
        <f>VLOOKUP($A149,Constants!$A$2:$AI$6,32,FALSE)</f>
        <v>1.2114736472894483</v>
      </c>
      <c r="AL149" s="2">
        <f>VLOOKUP($A149,Constants!$A$2:$AI$6,33,FALSE)</f>
        <v>2.1108188330408901</v>
      </c>
      <c r="AM149" s="2">
        <f>VLOOKUP($A149,Constants!$A$2:$AI$6,34,FALSE)</f>
        <v>0.32628272411395753</v>
      </c>
      <c r="AN149" s="2">
        <f>VLOOKUP($A149,Constants!$A$2:$AI$6,35,FALSE)</f>
        <v>1.1673247856953355</v>
      </c>
      <c r="AO149" s="5">
        <f t="shared" si="25"/>
        <v>540.68576208512593</v>
      </c>
      <c r="AP149" s="5">
        <f t="shared" si="31"/>
        <v>548.1134241380505</v>
      </c>
      <c r="AQ149" s="4">
        <f t="shared" si="32"/>
        <v>234.5258829133665</v>
      </c>
      <c r="AR149" s="4">
        <f t="shared" si="33"/>
        <v>62.19807882628443</v>
      </c>
    </row>
    <row r="150" spans="1:44" x14ac:dyDescent="0.4">
      <c r="A150" s="1">
        <v>2013</v>
      </c>
      <c r="B150" s="1" t="s">
        <v>48</v>
      </c>
      <c r="C150" s="1">
        <v>1885</v>
      </c>
      <c r="D150" s="1">
        <v>5449</v>
      </c>
      <c r="E150" s="1">
        <v>6021</v>
      </c>
      <c r="F150" s="1">
        <v>1257</v>
      </c>
      <c r="G150" s="1">
        <v>912</v>
      </c>
      <c r="H150" s="1">
        <v>219</v>
      </c>
      <c r="I150" s="1">
        <v>31</v>
      </c>
      <c r="J150" s="1">
        <v>95</v>
      </c>
      <c r="K150" s="1">
        <v>513</v>
      </c>
      <c r="L150" s="1">
        <v>485</v>
      </c>
      <c r="M150" s="1">
        <v>432</v>
      </c>
      <c r="N150" s="1">
        <v>31</v>
      </c>
      <c r="O150" s="1">
        <v>1232</v>
      </c>
      <c r="P150" s="1">
        <v>56</v>
      </c>
      <c r="Q150" s="1">
        <v>26</v>
      </c>
      <c r="R150" s="1">
        <v>57</v>
      </c>
      <c r="S150" s="1">
        <v>131</v>
      </c>
      <c r="T150" s="1">
        <v>78</v>
      </c>
      <c r="U150" s="1">
        <v>29</v>
      </c>
      <c r="V150" s="1">
        <f t="shared" si="26"/>
        <v>1823</v>
      </c>
      <c r="W150" s="2">
        <f t="shared" si="27"/>
        <v>0.23068452927142594</v>
      </c>
      <c r="X150" s="2">
        <f t="shared" si="28"/>
        <v>0.29263793392587623</v>
      </c>
      <c r="Y150" s="2">
        <f t="shared" si="29"/>
        <v>0.33455679941273631</v>
      </c>
      <c r="Z150" s="2">
        <f t="shared" si="30"/>
        <v>0.62719473333861253</v>
      </c>
      <c r="AA150" s="2">
        <f t="shared" si="24"/>
        <v>0.28894133513149023</v>
      </c>
      <c r="AB150" s="2">
        <f>VLOOKUP($A150,Constants!$A$2:$AI$6,23,FALSE)</f>
        <v>0.31379523916534663</v>
      </c>
      <c r="AC150" s="2">
        <f>VLOOKUP($A150,Constants!$A$2:$AI$6,24,FALSE)</f>
        <v>1.276807374556703</v>
      </c>
      <c r="AD150" s="2">
        <f>VLOOKUP($A150,Constants!$A$2:$AI$6,25,FALSE)</f>
        <v>0.69002638226032553</v>
      </c>
      <c r="AE150" s="2">
        <f>VLOOKUP($A150,Constants!$A$2:$AI$6,26,FALSE)</f>
        <v>0.72194656662424317</v>
      </c>
      <c r="AF150" s="2">
        <f>VLOOKUP($A150,Constants!$A$2:$AI$6,27,FALSE)</f>
        <v>0.88793152531661457</v>
      </c>
      <c r="AG150" s="2">
        <f>VLOOKUP($A150,Constants!$A$2:$AI$6,28,FALSE)</f>
        <v>1.2709737376836254</v>
      </c>
      <c r="AH150" s="2">
        <f>VLOOKUP($A150,Constants!$A$2:$AI$6,29,FALSE)</f>
        <v>1.6157117288139353</v>
      </c>
      <c r="AI150" s="2">
        <f>VLOOKUP($A150,Constants!$A$2:$AI$6,30,FALSE)</f>
        <v>2.1013255635447305</v>
      </c>
      <c r="AJ150" s="2">
        <f>VLOOKUP($A150,Constants!$A$2:$AI$6,31,FALSE)</f>
        <v>0.10956169911236362</v>
      </c>
      <c r="AK150" s="2">
        <f>VLOOKUP($A150,Constants!$A$2:$AI$6,32,FALSE)</f>
        <v>1.2282412528481768</v>
      </c>
      <c r="AL150" s="2">
        <f>VLOOKUP($A150,Constants!$A$2:$AI$6,33,FALSE)</f>
        <v>2.130502526736918</v>
      </c>
      <c r="AM150" s="2">
        <f>VLOOKUP($A150,Constants!$A$2:$AI$6,34,FALSE)</f>
        <v>0.32408126522478498</v>
      </c>
      <c r="AN150" s="2">
        <f>VLOOKUP($A150,Constants!$A$2:$AI$6,35,FALSE)</f>
        <v>1.1629379282817152</v>
      </c>
      <c r="AO150" s="5">
        <f t="shared" si="25"/>
        <v>542.46822416709813</v>
      </c>
      <c r="AP150" s="5">
        <f t="shared" si="31"/>
        <v>548.63019556296592</v>
      </c>
      <c r="AQ150" s="4">
        <f t="shared" si="32"/>
        <v>868.37623556234621</v>
      </c>
      <c r="AR150" s="4">
        <f t="shared" si="33"/>
        <v>1269.5108358551965</v>
      </c>
    </row>
    <row r="151" spans="1:44" x14ac:dyDescent="0.4">
      <c r="A151" s="1">
        <v>2014</v>
      </c>
      <c r="B151" s="1" t="s">
        <v>49</v>
      </c>
      <c r="C151" s="1">
        <v>2148</v>
      </c>
      <c r="D151" s="1">
        <v>5294</v>
      </c>
      <c r="E151" s="1">
        <v>5905</v>
      </c>
      <c r="F151" s="1">
        <v>1199</v>
      </c>
      <c r="G151" s="1">
        <v>836</v>
      </c>
      <c r="H151" s="1">
        <v>224</v>
      </c>
      <c r="I151" s="1">
        <v>30</v>
      </c>
      <c r="J151" s="1">
        <v>109</v>
      </c>
      <c r="K151" s="1">
        <v>535</v>
      </c>
      <c r="L151" s="1">
        <v>500</v>
      </c>
      <c r="M151" s="1">
        <v>468</v>
      </c>
      <c r="N151" s="1">
        <v>27</v>
      </c>
      <c r="O151" s="1">
        <v>1294</v>
      </c>
      <c r="P151" s="1">
        <v>41</v>
      </c>
      <c r="Q151" s="1">
        <v>45</v>
      </c>
      <c r="R151" s="1">
        <v>56</v>
      </c>
      <c r="S151" s="1">
        <v>118</v>
      </c>
      <c r="T151" s="1">
        <v>91</v>
      </c>
      <c r="U151" s="1">
        <v>34</v>
      </c>
      <c r="V151" s="1">
        <f t="shared" si="26"/>
        <v>1810</v>
      </c>
      <c r="W151" s="2">
        <f t="shared" si="27"/>
        <v>0.22648281072912732</v>
      </c>
      <c r="X151" s="2">
        <f t="shared" si="28"/>
        <v>0.29206566347469221</v>
      </c>
      <c r="Y151" s="2">
        <f t="shared" si="29"/>
        <v>0.34189648658859084</v>
      </c>
      <c r="Z151" s="2">
        <f t="shared" si="30"/>
        <v>0.63396215006328305</v>
      </c>
      <c r="AA151" s="2">
        <f t="shared" si="24"/>
        <v>0.28878199622058065</v>
      </c>
      <c r="AB151" s="2">
        <f>VLOOKUP($A151,Constants!$A$2:$AI$6,23,FALSE)</f>
        <v>0.3099515365128318</v>
      </c>
      <c r="AC151" s="2">
        <f>VLOOKUP($A151,Constants!$A$2:$AI$6,24,FALSE)</f>
        <v>1.3038455044940069</v>
      </c>
      <c r="AD151" s="2">
        <f>VLOOKUP($A151,Constants!$A$2:$AI$6,25,FALSE)</f>
        <v>0.68941052846333761</v>
      </c>
      <c r="AE151" s="2">
        <f>VLOOKUP($A151,Constants!$A$2:$AI$6,26,FALSE)</f>
        <v>0.72200666607568775</v>
      </c>
      <c r="AF151" s="2">
        <f>VLOOKUP($A151,Constants!$A$2:$AI$6,27,FALSE)</f>
        <v>0.8915065816599087</v>
      </c>
      <c r="AG151" s="2">
        <f>VLOOKUP($A151,Constants!$A$2:$AI$6,28,FALSE)</f>
        <v>1.2826602330081107</v>
      </c>
      <c r="AH151" s="2">
        <f>VLOOKUP($A151,Constants!$A$2:$AI$6,29,FALSE)</f>
        <v>1.6346985192214927</v>
      </c>
      <c r="AI151" s="2">
        <f>VLOOKUP($A151,Constants!$A$2:$AI$6,30,FALSE)</f>
        <v>2.1353352428044414</v>
      </c>
      <c r="AJ151" s="2">
        <f>VLOOKUP($A151,Constants!$A$2:$AI$6,31,FALSE)</f>
        <v>0.10743878039232743</v>
      </c>
      <c r="AK151" s="2">
        <f>VLOOKUP($A151,Constants!$A$2:$AI$6,32,FALSE)</f>
        <v>1.1991075934703359</v>
      </c>
      <c r="AL151" s="2">
        <f>VLOOKUP($A151,Constants!$A$2:$AI$6,33,FALSE)</f>
        <v>2.1034643740319066</v>
      </c>
      <c r="AM151" s="2">
        <f>VLOOKUP($A151,Constants!$A$2:$AI$6,34,FALSE)</f>
        <v>0.31747544223246543</v>
      </c>
      <c r="AN151" s="2">
        <f>VLOOKUP($A151,Constants!$A$2:$AI$6,35,FALSE)</f>
        <v>1.1595897155302428</v>
      </c>
      <c r="AO151" s="5">
        <f t="shared" si="25"/>
        <v>538.55103834232159</v>
      </c>
      <c r="AP151" s="5">
        <f t="shared" si="31"/>
        <v>542.80316978476822</v>
      </c>
      <c r="AQ151" s="4">
        <f t="shared" si="32"/>
        <v>12.609873308638065</v>
      </c>
      <c r="AR151" s="4">
        <f t="shared" si="33"/>
        <v>60.889458689919636</v>
      </c>
    </row>
  </sheetData>
  <phoneticPr fontId="1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topLeftCell="W1" workbookViewId="0">
      <selection activeCell="AF1" sqref="AF1:AI1"/>
    </sheetView>
  </sheetViews>
  <sheetFormatPr defaultRowHeight="17.399999999999999" x14ac:dyDescent="0.4"/>
  <cols>
    <col min="1" max="53" width="8.796875" style="1"/>
  </cols>
  <sheetData>
    <row r="1" spans="1:35" x14ac:dyDescent="0.4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57</v>
      </c>
      <c r="V1" s="1" t="s">
        <v>58</v>
      </c>
      <c r="W1" s="1" t="s">
        <v>59</v>
      </c>
      <c r="X1" s="1" t="s">
        <v>60</v>
      </c>
      <c r="Y1" s="1" t="s">
        <v>61</v>
      </c>
      <c r="Z1" s="1" t="s">
        <v>62</v>
      </c>
      <c r="AA1" s="1" t="s">
        <v>63</v>
      </c>
      <c r="AB1" s="1" t="s">
        <v>64</v>
      </c>
      <c r="AC1" s="1" t="s">
        <v>65</v>
      </c>
      <c r="AD1" s="1" t="s">
        <v>66</v>
      </c>
      <c r="AE1" s="1" t="s">
        <v>67</v>
      </c>
      <c r="AF1" s="1" t="s">
        <v>68</v>
      </c>
      <c r="AG1" s="1" t="s">
        <v>69</v>
      </c>
      <c r="AH1" s="1" t="s">
        <v>70</v>
      </c>
      <c r="AI1" s="1" t="s">
        <v>71</v>
      </c>
    </row>
    <row r="2" spans="1:35" x14ac:dyDescent="0.4">
      <c r="A2" s="1">
        <v>2010</v>
      </c>
      <c r="B2" s="1">
        <v>59813</v>
      </c>
      <c r="C2" s="1">
        <v>165353</v>
      </c>
      <c r="D2" s="1">
        <v>185553</v>
      </c>
      <c r="E2" s="1">
        <v>42554</v>
      </c>
      <c r="F2" s="1">
        <v>28589</v>
      </c>
      <c r="G2" s="1">
        <v>8486</v>
      </c>
      <c r="H2" s="1">
        <v>866</v>
      </c>
      <c r="I2" s="1">
        <v>4613</v>
      </c>
      <c r="J2" s="1">
        <v>21308</v>
      </c>
      <c r="K2" s="1">
        <v>20288</v>
      </c>
      <c r="L2" s="1">
        <v>15778</v>
      </c>
      <c r="M2" s="1">
        <v>1216</v>
      </c>
      <c r="N2" s="1">
        <v>34306</v>
      </c>
      <c r="O2" s="1">
        <v>1549</v>
      </c>
      <c r="P2" s="1">
        <v>1301</v>
      </c>
      <c r="Q2" s="1">
        <v>1544</v>
      </c>
      <c r="R2" s="1">
        <v>3727</v>
      </c>
      <c r="S2" s="1">
        <v>2959</v>
      </c>
      <c r="T2" s="1">
        <v>1129</v>
      </c>
      <c r="U2" s="2">
        <f>(AB9*(L2-M2)+AC9*O2+AD9*F2+AE9*G2+AF9*H2+AG9*I2)/(C2-E2+P2)</f>
        <v>0.25664582522906576</v>
      </c>
      <c r="V2" s="2">
        <f>(AB9*(L2-M2)+AC9*O2+AD9*F2+AE9*G2+AF9*H2+AG9*I2)/(L2-M2+O2+E2)</f>
        <v>0.5429088368009386</v>
      </c>
      <c r="W2" s="2">
        <f>IF(OR(C2="",E2="",L2="",M2="",O2="",P2="",(C2+L2-M2+O2+P2)=0),"",((E2+L2-M2+O2)/(C2+L2-M2+O2+P2)))</f>
        <v>0.32098596558422016</v>
      </c>
      <c r="X2" s="2">
        <f>1/(U2+V2)</f>
        <v>1.2506962281491565</v>
      </c>
      <c r="Y2" s="2">
        <f>(AB9+$U2)*$X2</f>
        <v>0.70121471642379218</v>
      </c>
      <c r="Z2" s="2">
        <f t="shared" ref="Z2:AD6" si="0">(AC9+$U2)*$X2</f>
        <v>0.73248212212752117</v>
      </c>
      <c r="AA2" s="2">
        <f t="shared" si="0"/>
        <v>0.89507263178691154</v>
      </c>
      <c r="AB2" s="2">
        <f t="shared" si="0"/>
        <v>1.2702815002316585</v>
      </c>
      <c r="AC2" s="2">
        <f t="shared" si="0"/>
        <v>1.6079694818319308</v>
      </c>
      <c r="AD2" s="2">
        <f t="shared" si="0"/>
        <v>2.071960684993039</v>
      </c>
      <c r="AE2" s="2">
        <f>IF(OR(D2="",D2=0,J2=""),"",(J2/D2))</f>
        <v>0.11483511449558886</v>
      </c>
      <c r="AF2" s="3">
        <f>IF(OR(X2="",X2=0,AG2="",AG2=0,W2="",W2=0,AE2="",AE2=0),"",(1/(X2*AG2*W2^(AG2-1)*(AE2+1))))</f>
        <v>1.2060869949739947</v>
      </c>
      <c r="AG2" s="3">
        <f>IF(OR(X2="",AE2="",X2=0,AE2=0,W2=""),"",(W2/(X2*(AE2+1)*LN(AE2+1))))</f>
        <v>2.1177173430342862</v>
      </c>
      <c r="AH2" s="3">
        <f>IF(OR(X2="",X2=0,AI2="",AI2=0,W2="",W2=0,AE2="",AE2=0,AD2="",AD2=0),"",(1/(X2*AI2*(AD2-W2)^(AI2-1)*(2-AE2))))</f>
        <v>0.32895683426004935</v>
      </c>
      <c r="AI2" s="3">
        <f>IF(OR(X2="",AE2="",X2=0,AE2=0,W2="",AD2=""),"",((AD2-W2)/(X2*(2-AE2)*LN(2-AE2))))</f>
        <v>1.1713291809097841</v>
      </c>
    </row>
    <row r="3" spans="1:35" x14ac:dyDescent="0.4">
      <c r="A3" s="1">
        <v>2011</v>
      </c>
      <c r="B3" s="1">
        <v>58099</v>
      </c>
      <c r="C3" s="1">
        <v>165705</v>
      </c>
      <c r="D3" s="1">
        <v>185245</v>
      </c>
      <c r="E3" s="1">
        <v>42267</v>
      </c>
      <c r="F3" s="1">
        <v>28418</v>
      </c>
      <c r="G3" s="1">
        <v>8399</v>
      </c>
      <c r="H3" s="1">
        <v>898</v>
      </c>
      <c r="I3" s="1">
        <v>4552</v>
      </c>
      <c r="J3" s="1">
        <v>20808</v>
      </c>
      <c r="K3" s="1">
        <v>19804</v>
      </c>
      <c r="L3" s="1">
        <v>15018</v>
      </c>
      <c r="M3" s="1">
        <v>1231</v>
      </c>
      <c r="N3" s="1">
        <v>34488</v>
      </c>
      <c r="O3" s="1">
        <v>1554</v>
      </c>
      <c r="P3" s="1">
        <v>1274</v>
      </c>
      <c r="Q3" s="1">
        <v>1667</v>
      </c>
      <c r="R3" s="1">
        <v>3525</v>
      </c>
      <c r="S3" s="1">
        <v>3279</v>
      </c>
      <c r="T3" s="1">
        <v>1261</v>
      </c>
      <c r="U3" s="2">
        <f t="shared" ref="U3:U6" si="1">(AB10*(L3-M3)+AC10*O3+AD10*F3+AE10*G3+AF10*H3+AG10*I3)/(C3-E3+P3)</f>
        <v>0.24994587847442676</v>
      </c>
      <c r="V3" s="2">
        <f t="shared" ref="V3:V6" si="2">(AB10*(L3-M3)+AC10*O3+AD10*F3+AE10*G3+AF10*H3+AG10*I3)/(L3-M3+O3+E3)</f>
        <v>0.54109238988166064</v>
      </c>
      <c r="W3" s="2">
        <f>IF(OR(C3="",E3="",L3="",M3="",O3="",P3="",(C3+L3-M3+O3+P3)=0),"",((E3+L3-M3+O3)/(C3+L3-M3+O3+P3)))</f>
        <v>0.31597191750767878</v>
      </c>
      <c r="X3" s="2">
        <f>1/(U3+V3)</f>
        <v>1.264161343392616</v>
      </c>
      <c r="Y3" s="2">
        <f t="shared" ref="Y3:Y6" si="3">(AB10+$U3)*$X3</f>
        <v>0.69439627576010876</v>
      </c>
      <c r="Z3" s="2">
        <f t="shared" si="0"/>
        <v>0.72600030934492421</v>
      </c>
      <c r="AA3" s="2">
        <f t="shared" si="0"/>
        <v>0.89034128398596424</v>
      </c>
      <c r="AB3" s="2">
        <f t="shared" si="0"/>
        <v>1.2695896870037491</v>
      </c>
      <c r="AC3" s="2">
        <f t="shared" si="0"/>
        <v>1.6109132497197556</v>
      </c>
      <c r="AD3" s="2">
        <f t="shared" si="0"/>
        <v>2.0857977982573415</v>
      </c>
      <c r="AE3" s="2">
        <f t="shared" ref="AE3:AE6" si="4">IF(OR(D3="",D3=0,J3=""),"",(J3/D3))</f>
        <v>0.11232691840535507</v>
      </c>
      <c r="AF3" s="3">
        <f t="shared" ref="AF3:AF6" si="5">IF(OR(X3="",X3=0,AG3="",W3="",W3=0,AE3="",AE3=0),"",(1/(X3*AG3*W3^(AG3-1)*(AE3+1))))</f>
        <v>1.2114736472894483</v>
      </c>
      <c r="AG3" s="3">
        <f t="shared" ref="AG3:AG6" si="6">IF(OR(X3="",AE3="",X3=0,AE3=0,W3=""),"",(W3/(X3*(AE3+1)*LN(AE3+1))))</f>
        <v>2.1108188330408901</v>
      </c>
      <c r="AH3" s="3">
        <f t="shared" ref="AH3:AH6" si="7">IF(OR(X3="",X3=0,AI3="",AI3=0,W3="",W3=0,AE3="",AE3=0,AD3="",AD3=0),"",(1/(X3*AI3*(AD3-W3)^(AI3-1)*(2-AE3))))</f>
        <v>0.32628272411395753</v>
      </c>
      <c r="AI3" s="3">
        <f t="shared" ref="AI3:AI6" si="8">IF(OR(X3="",AE3="",X3=0,AE3=0,W3="",AD3=""),"",((AD3-W3)/(X3*(2-AE3)*LN(2-AE3))))</f>
        <v>1.1673247856953355</v>
      </c>
    </row>
    <row r="4" spans="1:35" x14ac:dyDescent="0.4">
      <c r="A4" s="1">
        <v>2012</v>
      </c>
      <c r="B4" s="1">
        <v>59122</v>
      </c>
      <c r="C4" s="1">
        <v>165251</v>
      </c>
      <c r="D4" s="1">
        <v>184179</v>
      </c>
      <c r="E4" s="1">
        <v>42063</v>
      </c>
      <c r="F4" s="1">
        <v>27941</v>
      </c>
      <c r="G4" s="1">
        <v>8261</v>
      </c>
      <c r="H4" s="1">
        <v>927</v>
      </c>
      <c r="I4" s="1">
        <v>4934</v>
      </c>
      <c r="J4" s="1">
        <v>21017</v>
      </c>
      <c r="K4" s="1">
        <v>19999</v>
      </c>
      <c r="L4" s="1">
        <v>14709</v>
      </c>
      <c r="M4" s="1">
        <v>1055</v>
      </c>
      <c r="N4" s="1">
        <v>36426</v>
      </c>
      <c r="O4" s="1">
        <v>1494</v>
      </c>
      <c r="P4" s="1">
        <v>1223</v>
      </c>
      <c r="Q4" s="1">
        <v>1479</v>
      </c>
      <c r="R4" s="1">
        <v>3620</v>
      </c>
      <c r="S4" s="1">
        <v>3229</v>
      </c>
      <c r="T4" s="1">
        <v>1136</v>
      </c>
      <c r="U4" s="2">
        <f t="shared" si="1"/>
        <v>0.25297368199648701</v>
      </c>
      <c r="V4" s="2">
        <f t="shared" si="2"/>
        <v>0.55011638934584162</v>
      </c>
      <c r="W4" s="2">
        <f>IF(OR(C4="",E4="",L4="",M4="",O4="",P4="",(C4+L4-M4+O4+P4)=0),"",((E4+L4-M4+O4)/(C4+L4-M4+O4+P4)))</f>
        <v>0.31500038541586373</v>
      </c>
      <c r="X4" s="2">
        <f>1/(U4+V4)</f>
        <v>1.2451903412633971</v>
      </c>
      <c r="Y4" s="2">
        <f t="shared" si="3"/>
        <v>0.69053384667460882</v>
      </c>
      <c r="Z4" s="2">
        <f t="shared" si="0"/>
        <v>0.72166360520619355</v>
      </c>
      <c r="AA4" s="2">
        <f t="shared" si="0"/>
        <v>0.88353834957043531</v>
      </c>
      <c r="AB4" s="2">
        <f t="shared" si="0"/>
        <v>1.2570954519494544</v>
      </c>
      <c r="AC4" s="2">
        <f t="shared" si="0"/>
        <v>1.5932968440905715</v>
      </c>
      <c r="AD4" s="2">
        <f t="shared" si="0"/>
        <v>2.0582668631846195</v>
      </c>
      <c r="AE4" s="2">
        <f t="shared" si="4"/>
        <v>0.11411181513636191</v>
      </c>
      <c r="AF4" s="3">
        <f t="shared" si="5"/>
        <v>1.2242284962251651</v>
      </c>
      <c r="AG4" s="3">
        <f t="shared" si="6"/>
        <v>2.1013171726872297</v>
      </c>
      <c r="AH4" s="3">
        <f t="shared" si="7"/>
        <v>0.33107416930744227</v>
      </c>
      <c r="AI4" s="3">
        <f t="shared" si="8"/>
        <v>1.1701719346665544</v>
      </c>
    </row>
    <row r="5" spans="1:35" x14ac:dyDescent="0.4">
      <c r="A5" s="1">
        <v>2013</v>
      </c>
      <c r="B5" s="1">
        <v>58596</v>
      </c>
      <c r="C5" s="1">
        <v>166070</v>
      </c>
      <c r="D5" s="1">
        <v>184873</v>
      </c>
      <c r="E5" s="1">
        <v>42093</v>
      </c>
      <c r="F5" s="1">
        <v>28438</v>
      </c>
      <c r="G5" s="1">
        <v>8222</v>
      </c>
      <c r="H5" s="1">
        <v>772</v>
      </c>
      <c r="I5" s="1">
        <v>4661</v>
      </c>
      <c r="J5" s="1">
        <v>20255</v>
      </c>
      <c r="K5" s="1">
        <v>19271</v>
      </c>
      <c r="L5" s="1">
        <v>14640</v>
      </c>
      <c r="M5" s="1">
        <v>1018</v>
      </c>
      <c r="N5" s="1">
        <v>36710</v>
      </c>
      <c r="O5" s="1">
        <v>1536</v>
      </c>
      <c r="P5" s="1">
        <v>1219</v>
      </c>
      <c r="Q5" s="1">
        <v>1383</v>
      </c>
      <c r="R5" s="1">
        <v>3739</v>
      </c>
      <c r="S5" s="1">
        <v>2693</v>
      </c>
      <c r="T5" s="1">
        <v>1007</v>
      </c>
      <c r="U5" s="2">
        <f t="shared" si="1"/>
        <v>0.2457655284723694</v>
      </c>
      <c r="V5" s="2">
        <f t="shared" si="2"/>
        <v>0.53743796794163878</v>
      </c>
      <c r="W5" s="2">
        <f>IF(OR(C5="",E5="",L5="",M5="",O5="",P5="",(C5+L5-M5+O5+P5)=0),"",((E5+L5-M5+O5)/(C5+L5-M5+O5+P5)))</f>
        <v>0.31379523916534663</v>
      </c>
      <c r="X5" s="2">
        <f>1/(U5+V5)</f>
        <v>1.276807374556703</v>
      </c>
      <c r="Y5" s="2">
        <f t="shared" si="3"/>
        <v>0.69002638226032553</v>
      </c>
      <c r="Z5" s="2">
        <f t="shared" si="0"/>
        <v>0.72194656662424317</v>
      </c>
      <c r="AA5" s="2">
        <f t="shared" si="0"/>
        <v>0.88793152531661457</v>
      </c>
      <c r="AB5" s="2">
        <f t="shared" si="0"/>
        <v>1.2709737376836254</v>
      </c>
      <c r="AC5" s="2">
        <f t="shared" si="0"/>
        <v>1.6157117288139353</v>
      </c>
      <c r="AD5" s="2">
        <f t="shared" si="0"/>
        <v>2.1013255635447305</v>
      </c>
      <c r="AE5" s="2">
        <f t="shared" si="4"/>
        <v>0.10956169911236362</v>
      </c>
      <c r="AF5" s="3">
        <f t="shared" si="5"/>
        <v>1.2282412528481768</v>
      </c>
      <c r="AG5" s="3">
        <f t="shared" si="6"/>
        <v>2.130502526736918</v>
      </c>
      <c r="AH5" s="3">
        <f t="shared" si="7"/>
        <v>0.32408126522478498</v>
      </c>
      <c r="AI5" s="3">
        <f t="shared" si="8"/>
        <v>1.1629379282817152</v>
      </c>
    </row>
    <row r="6" spans="1:35" x14ac:dyDescent="0.4">
      <c r="A6" s="1">
        <v>2014</v>
      </c>
      <c r="B6" s="1">
        <v>58819</v>
      </c>
      <c r="C6" s="1">
        <v>165616</v>
      </c>
      <c r="D6" s="1">
        <v>183928</v>
      </c>
      <c r="E6" s="1">
        <v>41594</v>
      </c>
      <c r="F6" s="1">
        <v>28422</v>
      </c>
      <c r="G6" s="1">
        <v>8137</v>
      </c>
      <c r="H6" s="1">
        <v>849</v>
      </c>
      <c r="I6" s="1">
        <v>4186</v>
      </c>
      <c r="J6" s="1">
        <v>19761</v>
      </c>
      <c r="K6" s="1">
        <v>18746</v>
      </c>
      <c r="L6" s="1">
        <v>14020</v>
      </c>
      <c r="M6" s="1">
        <v>985</v>
      </c>
      <c r="N6" s="1">
        <v>37441</v>
      </c>
      <c r="O6" s="1">
        <v>1652</v>
      </c>
      <c r="P6" s="1">
        <v>1277</v>
      </c>
      <c r="Q6" s="1">
        <v>1341</v>
      </c>
      <c r="R6" s="1">
        <v>3613</v>
      </c>
      <c r="S6" s="1">
        <v>2764</v>
      </c>
      <c r="T6" s="1">
        <v>1035</v>
      </c>
      <c r="U6" s="2">
        <f t="shared" si="1"/>
        <v>0.23772106085001002</v>
      </c>
      <c r="V6" s="2">
        <f t="shared" si="2"/>
        <v>0.52924097303611173</v>
      </c>
      <c r="W6" s="2">
        <f>IF(OR(C6="",E6="",L6="",M6="",O6="",P6="",(C6+L6-M6+O6+P6)=0),"",((E6+L6-M6+O6)/(C6+L6-M6+O6+P6)))</f>
        <v>0.3099515365128318</v>
      </c>
      <c r="X6" s="2">
        <f>1/(U6+V6)</f>
        <v>1.3038455044940069</v>
      </c>
      <c r="Y6" s="2">
        <f t="shared" si="3"/>
        <v>0.68941052846333761</v>
      </c>
      <c r="Z6" s="2">
        <f t="shared" si="0"/>
        <v>0.72200666607568775</v>
      </c>
      <c r="AA6" s="2">
        <f t="shared" si="0"/>
        <v>0.8915065816599087</v>
      </c>
      <c r="AB6" s="2">
        <f t="shared" si="0"/>
        <v>1.2826602330081107</v>
      </c>
      <c r="AC6" s="2">
        <f t="shared" si="0"/>
        <v>1.6346985192214927</v>
      </c>
      <c r="AD6" s="2">
        <f t="shared" si="0"/>
        <v>2.1353352428044414</v>
      </c>
      <c r="AE6" s="2">
        <f t="shared" si="4"/>
        <v>0.10743878039232743</v>
      </c>
      <c r="AF6" s="3">
        <f t="shared" si="5"/>
        <v>1.1991075934703359</v>
      </c>
      <c r="AG6" s="3">
        <f t="shared" si="6"/>
        <v>2.1034643740319066</v>
      </c>
      <c r="AH6" s="3">
        <f t="shared" si="7"/>
        <v>0.31747544223246543</v>
      </c>
      <c r="AI6" s="3">
        <f t="shared" si="8"/>
        <v>1.1595897155302428</v>
      </c>
    </row>
    <row r="8" spans="1:35" x14ac:dyDescent="0.4">
      <c r="A8" s="1" t="s">
        <v>0</v>
      </c>
      <c r="B8" s="1" t="s">
        <v>72</v>
      </c>
      <c r="C8" s="1" t="s">
        <v>73</v>
      </c>
      <c r="D8" s="1" t="s">
        <v>74</v>
      </c>
      <c r="E8" s="1" t="s">
        <v>2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 t="s">
        <v>81</v>
      </c>
      <c r="M8" s="1" t="s">
        <v>82</v>
      </c>
      <c r="N8" s="1" t="s">
        <v>5</v>
      </c>
      <c r="O8" s="1" t="s">
        <v>10</v>
      </c>
      <c r="P8" s="1" t="s">
        <v>83</v>
      </c>
      <c r="Q8" s="1" t="s">
        <v>9</v>
      </c>
      <c r="R8" s="1" t="s">
        <v>12</v>
      </c>
      <c r="S8" s="1" t="s">
        <v>13</v>
      </c>
      <c r="T8" s="1" t="s">
        <v>15</v>
      </c>
      <c r="U8" s="1" t="s">
        <v>84</v>
      </c>
      <c r="V8" s="1" t="s">
        <v>85</v>
      </c>
      <c r="W8" s="1" t="s">
        <v>14</v>
      </c>
      <c r="X8" s="1" t="s">
        <v>86</v>
      </c>
      <c r="Y8" s="1" t="s">
        <v>87</v>
      </c>
      <c r="Z8" s="1" t="s">
        <v>88</v>
      </c>
      <c r="AA8" s="1" t="s">
        <v>89</v>
      </c>
      <c r="AB8" s="1" t="s">
        <v>90</v>
      </c>
      <c r="AC8" s="1" t="s">
        <v>91</v>
      </c>
      <c r="AD8" s="1" t="s">
        <v>92</v>
      </c>
      <c r="AE8" s="1" t="s">
        <v>93</v>
      </c>
      <c r="AF8" s="1" t="s">
        <v>94</v>
      </c>
      <c r="AG8" s="1" t="s">
        <v>95</v>
      </c>
    </row>
    <row r="9" spans="1:35" x14ac:dyDescent="0.4">
      <c r="A9" s="1">
        <v>2010</v>
      </c>
      <c r="B9" s="1">
        <v>2430</v>
      </c>
      <c r="C9" s="1">
        <v>2430</v>
      </c>
      <c r="D9" s="1">
        <v>4.08</v>
      </c>
      <c r="E9" s="1">
        <v>18786</v>
      </c>
      <c r="F9" s="1">
        <v>4860</v>
      </c>
      <c r="G9" s="1">
        <v>165</v>
      </c>
      <c r="H9" s="1">
        <v>59</v>
      </c>
      <c r="I9" s="1">
        <v>1204</v>
      </c>
      <c r="J9" s="1">
        <v>2109</v>
      </c>
      <c r="K9" s="1">
        <v>536</v>
      </c>
      <c r="L9" s="1">
        <v>43305.1</v>
      </c>
      <c r="M9" s="1">
        <v>185553</v>
      </c>
      <c r="N9" s="1">
        <v>42554</v>
      </c>
      <c r="O9" s="1">
        <v>21308</v>
      </c>
      <c r="P9" s="1">
        <v>19629</v>
      </c>
      <c r="Q9" s="1">
        <v>4613</v>
      </c>
      <c r="R9" s="1">
        <v>15778</v>
      </c>
      <c r="S9" s="1">
        <v>1216</v>
      </c>
      <c r="T9" s="1">
        <v>1549</v>
      </c>
      <c r="U9" s="1">
        <v>1674</v>
      </c>
      <c r="V9" s="1">
        <v>182</v>
      </c>
      <c r="W9" s="1">
        <v>34306</v>
      </c>
      <c r="X9" s="1">
        <f>(INT(L9)+(L9-INT(L9))*10/3)*3</f>
        <v>129915.99999999999</v>
      </c>
      <c r="Y9" s="2">
        <f>IF(OR(O9="",O9=0,X9=""),"",(O9/X9))</f>
        <v>0.16401367037162476</v>
      </c>
      <c r="Z9" s="2">
        <v>0.2</v>
      </c>
      <c r="AA9" s="2">
        <f>-(2*Y9+0.075)</f>
        <v>-0.40302734074324953</v>
      </c>
      <c r="AB9" s="2">
        <f>Y9+0.14</f>
        <v>0.30401367037162474</v>
      </c>
      <c r="AC9" s="2">
        <f>AB9+0.025</f>
        <v>0.32901367037162477</v>
      </c>
      <c r="AD9" s="2">
        <f>AC9+0.13</f>
        <v>0.45901367037162477</v>
      </c>
      <c r="AE9" s="2">
        <f>AD9+0.3</f>
        <v>0.75901367037162482</v>
      </c>
      <c r="AF9" s="2">
        <f>AE9+0.27</f>
        <v>1.0290136703716248</v>
      </c>
      <c r="AG9" s="2">
        <v>1.4</v>
      </c>
    </row>
    <row r="10" spans="1:35" x14ac:dyDescent="0.4">
      <c r="A10" s="1">
        <v>2011</v>
      </c>
      <c r="B10" s="1">
        <v>2429</v>
      </c>
      <c r="C10" s="1">
        <v>2429</v>
      </c>
      <c r="D10" s="1">
        <v>3.94</v>
      </c>
      <c r="E10" s="1">
        <v>18754</v>
      </c>
      <c r="F10" s="1">
        <v>4858</v>
      </c>
      <c r="G10" s="1">
        <v>173</v>
      </c>
      <c r="H10" s="1">
        <v>75</v>
      </c>
      <c r="I10" s="1">
        <v>1243</v>
      </c>
      <c r="J10" s="1">
        <v>2122</v>
      </c>
      <c r="K10" s="1">
        <v>576</v>
      </c>
      <c r="L10" s="1">
        <v>43527.1</v>
      </c>
      <c r="M10" s="1">
        <v>185245</v>
      </c>
      <c r="N10" s="1">
        <v>42267</v>
      </c>
      <c r="O10" s="1">
        <v>20808</v>
      </c>
      <c r="P10" s="1">
        <v>19067</v>
      </c>
      <c r="Q10" s="1">
        <v>4552</v>
      </c>
      <c r="R10" s="1">
        <v>15018</v>
      </c>
      <c r="S10" s="1">
        <v>1231</v>
      </c>
      <c r="T10" s="1">
        <v>1554</v>
      </c>
      <c r="U10" s="1">
        <v>1558</v>
      </c>
      <c r="V10" s="1">
        <v>169</v>
      </c>
      <c r="W10" s="1">
        <v>34488</v>
      </c>
      <c r="X10" s="1">
        <f>(INT(L10)+(L10-INT(L10))*10/3)*3</f>
        <v>130581.99999999999</v>
      </c>
      <c r="Y10" s="2">
        <f>IF(OR(O10="",O10=0,X10=""),"",(O10/X10))</f>
        <v>0.15934814905576575</v>
      </c>
      <c r="Z10" s="2">
        <v>0.2</v>
      </c>
      <c r="AA10" s="2">
        <f>-(2*Y10+0.075)</f>
        <v>-0.39369629811153151</v>
      </c>
      <c r="AB10" s="2">
        <f>Y10+0.14</f>
        <v>0.29934814905576579</v>
      </c>
      <c r="AC10" s="2">
        <f>AB10+0.025</f>
        <v>0.32434814905576581</v>
      </c>
      <c r="AD10" s="2">
        <f>AC10+0.13</f>
        <v>0.45434814905576582</v>
      </c>
      <c r="AE10" s="2">
        <f>AD10+0.3</f>
        <v>0.75434814905576575</v>
      </c>
      <c r="AF10" s="2">
        <f>AE10+0.27</f>
        <v>1.0243481490557658</v>
      </c>
      <c r="AG10" s="2">
        <v>1.4</v>
      </c>
    </row>
    <row r="11" spans="1:35" x14ac:dyDescent="0.4">
      <c r="A11" s="1">
        <v>2012</v>
      </c>
      <c r="B11" s="1">
        <v>2430</v>
      </c>
      <c r="C11" s="1">
        <v>2430</v>
      </c>
      <c r="D11" s="1">
        <v>4.01</v>
      </c>
      <c r="E11" s="1">
        <v>19384</v>
      </c>
      <c r="F11" s="1">
        <v>4860</v>
      </c>
      <c r="G11" s="1">
        <v>128</v>
      </c>
      <c r="H11" s="1">
        <v>69</v>
      </c>
      <c r="I11" s="1">
        <v>1261</v>
      </c>
      <c r="J11" s="1">
        <v>2337</v>
      </c>
      <c r="K11" s="1">
        <v>536</v>
      </c>
      <c r="L11" s="1">
        <v>43355.1</v>
      </c>
      <c r="M11" s="1">
        <v>184179</v>
      </c>
      <c r="N11" s="1">
        <v>42063</v>
      </c>
      <c r="O11" s="1">
        <v>21017</v>
      </c>
      <c r="P11" s="1">
        <v>19341</v>
      </c>
      <c r="Q11" s="1">
        <v>4934</v>
      </c>
      <c r="R11" s="1">
        <v>14709</v>
      </c>
      <c r="S11" s="1">
        <v>1055</v>
      </c>
      <c r="T11" s="1">
        <v>1494</v>
      </c>
      <c r="U11" s="1">
        <v>1542</v>
      </c>
      <c r="V11" s="1">
        <v>165</v>
      </c>
      <c r="W11" s="1">
        <v>36426</v>
      </c>
      <c r="X11" s="1">
        <f>(INT(L11)+(L11-INT(L11))*10/3)*3</f>
        <v>130065.99999999999</v>
      </c>
      <c r="Y11" s="2">
        <f>IF(OR(O11="",O11=0,X11=""),"",(O11/X11))</f>
        <v>0.16158719419371706</v>
      </c>
      <c r="Z11" s="2">
        <v>0.2</v>
      </c>
      <c r="AA11" s="2">
        <f>-(2*Y11+0.075)</f>
        <v>-0.39817438838743413</v>
      </c>
      <c r="AB11" s="2">
        <f>Y11+0.14</f>
        <v>0.30158719419371705</v>
      </c>
      <c r="AC11" s="2">
        <f>AB11+0.025</f>
        <v>0.32658719419371707</v>
      </c>
      <c r="AD11" s="2">
        <f>AC11+0.13</f>
        <v>0.45658719419371707</v>
      </c>
      <c r="AE11" s="2">
        <f>AD11+0.3</f>
        <v>0.75658719419371701</v>
      </c>
      <c r="AF11" s="2">
        <f>AE11+0.27</f>
        <v>1.026587194193717</v>
      </c>
      <c r="AG11" s="2">
        <v>1.4</v>
      </c>
    </row>
    <row r="12" spans="1:35" x14ac:dyDescent="0.4">
      <c r="A12" s="1">
        <v>2013</v>
      </c>
      <c r="B12" s="1">
        <v>2431</v>
      </c>
      <c r="C12" s="1">
        <v>2431</v>
      </c>
      <c r="D12" s="1">
        <v>3.87</v>
      </c>
      <c r="E12" s="1">
        <v>19198</v>
      </c>
      <c r="F12" s="1">
        <v>4862</v>
      </c>
      <c r="G12" s="1">
        <v>124</v>
      </c>
      <c r="H12" s="1">
        <v>57</v>
      </c>
      <c r="I12" s="1">
        <v>1266</v>
      </c>
      <c r="J12" s="1">
        <v>2239</v>
      </c>
      <c r="K12" s="1">
        <v>579</v>
      </c>
      <c r="L12" s="1">
        <v>43653.1</v>
      </c>
      <c r="M12" s="1">
        <v>184873</v>
      </c>
      <c r="N12" s="1">
        <v>42093</v>
      </c>
      <c r="O12" s="1">
        <v>20255</v>
      </c>
      <c r="P12" s="1">
        <v>18750</v>
      </c>
      <c r="Q12" s="1">
        <v>4661</v>
      </c>
      <c r="R12" s="1">
        <v>14640</v>
      </c>
      <c r="S12" s="1">
        <v>1018</v>
      </c>
      <c r="T12" s="1">
        <v>1536</v>
      </c>
      <c r="U12" s="1">
        <v>1736</v>
      </c>
      <c r="V12" s="1">
        <v>128</v>
      </c>
      <c r="W12" s="1">
        <v>36710</v>
      </c>
      <c r="X12" s="1">
        <f>(INT(L12)+(L12-INT(L12))*10/3)*3</f>
        <v>130959.99999999999</v>
      </c>
      <c r="Y12" s="2">
        <f>IF(OR(O12="",O12=0,X12=""),"",(O12/X12))</f>
        <v>0.15466554673182653</v>
      </c>
      <c r="Z12" s="2">
        <v>0.2</v>
      </c>
      <c r="AA12" s="2">
        <f>-(2*Y12+0.075)</f>
        <v>-0.38433109346365307</v>
      </c>
      <c r="AB12" s="2">
        <f>Y12+0.14</f>
        <v>0.29466554673182654</v>
      </c>
      <c r="AC12" s="2">
        <f>AB12+0.025</f>
        <v>0.31966554673182657</v>
      </c>
      <c r="AD12" s="2">
        <f>AC12+0.13</f>
        <v>0.44966554673182657</v>
      </c>
      <c r="AE12" s="2">
        <f>AD12+0.3</f>
        <v>0.7496655467318265</v>
      </c>
      <c r="AF12" s="2">
        <f>AE12+0.27</f>
        <v>1.0196655467318265</v>
      </c>
      <c r="AG12" s="2">
        <v>1.4</v>
      </c>
    </row>
    <row r="13" spans="1:35" x14ac:dyDescent="0.4">
      <c r="A13" s="1">
        <v>2014</v>
      </c>
      <c r="B13" s="1">
        <v>2430</v>
      </c>
      <c r="C13" s="1">
        <v>2430</v>
      </c>
      <c r="D13" s="1">
        <v>3.74</v>
      </c>
      <c r="E13" s="1">
        <v>19319</v>
      </c>
      <c r="F13" s="1">
        <v>4860</v>
      </c>
      <c r="G13" s="1">
        <v>118</v>
      </c>
      <c r="H13" s="1">
        <v>65</v>
      </c>
      <c r="I13" s="1">
        <v>1263</v>
      </c>
      <c r="J13" s="1">
        <v>2297</v>
      </c>
      <c r="K13" s="1">
        <v>550</v>
      </c>
      <c r="L13" s="1">
        <v>43613.2</v>
      </c>
      <c r="M13" s="1">
        <v>183928</v>
      </c>
      <c r="N13" s="1">
        <v>41594</v>
      </c>
      <c r="O13" s="1">
        <v>19761</v>
      </c>
      <c r="P13" s="1">
        <v>18129</v>
      </c>
      <c r="Q13" s="1">
        <v>4186</v>
      </c>
      <c r="R13" s="1">
        <v>14020</v>
      </c>
      <c r="S13" s="1">
        <v>985</v>
      </c>
      <c r="T13" s="1">
        <v>1652</v>
      </c>
      <c r="U13" s="1">
        <v>1696</v>
      </c>
      <c r="V13" s="1">
        <v>128</v>
      </c>
      <c r="W13" s="1">
        <v>37441</v>
      </c>
      <c r="X13" s="1">
        <f>(INT(L13)+(L13-INT(L13))*10/3)*3</f>
        <v>130840.99999999997</v>
      </c>
      <c r="Y13" s="2">
        <f>IF(OR(O13="",O13=0,X13=""),"",(O13/X13))</f>
        <v>0.15103064024273741</v>
      </c>
      <c r="Z13" s="2">
        <v>0.2</v>
      </c>
      <c r="AA13" s="2">
        <f>-(2*Y13+0.075)</f>
        <v>-0.37706128048547483</v>
      </c>
      <c r="AB13" s="2">
        <f>Y13+0.14</f>
        <v>0.29103064024273739</v>
      </c>
      <c r="AC13" s="2">
        <f>AB13+0.025</f>
        <v>0.31603064024273742</v>
      </c>
      <c r="AD13" s="2">
        <f>AC13+0.13</f>
        <v>0.44603064024273742</v>
      </c>
      <c r="AE13" s="2">
        <f>AD13+0.3</f>
        <v>0.74603064024273746</v>
      </c>
      <c r="AF13" s="2">
        <f>AE13+0.27</f>
        <v>1.0160306402427375</v>
      </c>
      <c r="AG13" s="2">
        <v>1.4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2010~14 MLB Teams</vt:lpstr>
      <vt:lpstr>Constants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염동녘</dc:creator>
  <cp:lastModifiedBy>Windows User</cp:lastModifiedBy>
  <dcterms:created xsi:type="dcterms:W3CDTF">2015-03-17T07:17:10Z</dcterms:created>
  <dcterms:modified xsi:type="dcterms:W3CDTF">2015-03-17T10:55:48Z</dcterms:modified>
</cp:coreProperties>
</file>